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ET1.cec.eu.int\homes\102\nikitch\Desktop\Cybersecurity\"/>
    </mc:Choice>
  </mc:AlternateContent>
  <bookViews>
    <workbookView xWindow="0" yWindow="0" windowWidth="28800" windowHeight="11700"/>
  </bookViews>
  <sheets>
    <sheet name="IATE2 Export" sheetId="1" r:id="rId1"/>
  </sheets>
  <calcPr calcId="162913"/>
</workbook>
</file>

<file path=xl/calcChain.xml><?xml version="1.0" encoding="utf-8"?>
<calcChain xmlns="http://schemas.openxmlformats.org/spreadsheetml/2006/main">
  <c r="A241" i="1" l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<sst xmlns="http://schemas.openxmlformats.org/spreadsheetml/2006/main" count="483" uniqueCount="479">
  <si>
    <t>E_ID</t>
  </si>
  <si>
    <t>TERMS_EL</t>
  </si>
  <si>
    <t>TERMS_EN</t>
  </si>
  <si>
    <t>ακρυπτογράφητο κείμενο</t>
  </si>
  <si>
    <t>σύστημα διαχείρισης ασφάλειας πληροφοριών</t>
  </si>
  <si>
    <t>ISMS|Information Security Management System</t>
  </si>
  <si>
    <t>κυβερνοεκφοβισμός</t>
  </si>
  <si>
    <t>επιχείρηση προς επιχείρηση|B2B</t>
  </si>
  <si>
    <t>B2B|business-to-business|business to business|B-to-B</t>
  </si>
  <si>
    <t>λυτρισμικό</t>
  </si>
  <si>
    <t>ransomware</t>
  </si>
  <si>
    <t>αρχή πιστοποίησης</t>
  </si>
  <si>
    <t>certification authority|CA|certificate authority</t>
  </si>
  <si>
    <t>αλυσίδα επιτήρησης</t>
  </si>
  <si>
    <t>CoC|chain of custody</t>
  </si>
  <si>
    <t>επιλύτης ονομάτων τομέα</t>
  </si>
  <si>
    <t>ψηφιακό πιστοποιητικό|ηλεκτρονικό πιστοποιητικό</t>
  </si>
  <si>
    <t>κυβερνοαπειλή</t>
  </si>
  <si>
    <t>cyber threat|cybersecurity threat</t>
  </si>
  <si>
    <t>οµοιόµορφος εντοπιστής πόρων|URL</t>
  </si>
  <si>
    <t>κυβερνοεπίθεση</t>
  </si>
  <si>
    <t>κυβερνοκατασκοπεία</t>
  </si>
  <si>
    <t>cyberspying|cyber espionage</t>
  </si>
  <si>
    <t>πληροφορίες από όλες τις πηγές</t>
  </si>
  <si>
    <t>all-source intelligence</t>
  </si>
  <si>
    <t>κυβερνοϋγιεινή</t>
  </si>
  <si>
    <t>ασφαλές κέλυφος|πρωτόκολλο SSH</t>
  </si>
  <si>
    <t>Secure Shell|SSH</t>
  </si>
  <si>
    <t>απειλή</t>
  </si>
  <si>
    <t>threat</t>
  </si>
  <si>
    <t>κυβερνοετοιμότητα</t>
  </si>
  <si>
    <t>cyber preparedness|cyber-security preparedness</t>
  </si>
  <si>
    <t>κρίσιμη υποδομή</t>
  </si>
  <si>
    <t>critical infrastructure</t>
  </si>
  <si>
    <t>διαλειτουργικότητα</t>
  </si>
  <si>
    <t>interoperability</t>
  </si>
  <si>
    <t>στοχευμένο ηλεκτρονικό ψάρεμα</t>
  </si>
  <si>
    <t>spear phishing</t>
  </si>
  <si>
    <t>κρυπτογράφηση</t>
  </si>
  <si>
    <t>encryption</t>
  </si>
  <si>
    <t>συμφωνία επιπέδου υπηρεσιών</t>
  </si>
  <si>
    <t>service level agreement|SLA</t>
  </si>
  <si>
    <t>αποστολή σεξομηνυμάτων|σέξτινγκ</t>
  </si>
  <si>
    <t>sexting</t>
  </si>
  <si>
    <t>δοκιμή διείσδυσης</t>
  </si>
  <si>
    <t>pen testing|penetration testing</t>
  </si>
  <si>
    <t>δημόσιο κλειδί</t>
  </si>
  <si>
    <t>public key</t>
  </si>
  <si>
    <t>ιδιωτικό κλειδί</t>
  </si>
  <si>
    <t>private key</t>
  </si>
  <si>
    <t>επίθεση με προσθήκη κώδικα SQL</t>
  </si>
  <si>
    <t>SQL injection</t>
  </si>
  <si>
    <t>κρυπτογραφία δημόσιου κλειδιού|ασύμμετρη κρυπτογραφία</t>
  </si>
  <si>
    <t>asymmetric cryptography|PKC|public key cryptography|public-key cryptography</t>
  </si>
  <si>
    <t>πολιτική ασφάλειας</t>
  </si>
  <si>
    <t>security policy</t>
  </si>
  <si>
    <t>κώδικας συμπεριφοράς</t>
  </si>
  <si>
    <t>code of conduct</t>
  </si>
  <si>
    <t>μετριασμός</t>
  </si>
  <si>
    <t>mitigation</t>
  </si>
  <si>
    <t>λογισμικό σκουλήκι|σκουλήκι</t>
  </si>
  <si>
    <t>computer worm|worm</t>
  </si>
  <si>
    <t>σύμβαση για το έγκλημα στον κυβερνοχώρο</t>
  </si>
  <si>
    <t>εφεδρεία μέσων</t>
  </si>
  <si>
    <t>κυβερνοέγκλημα</t>
  </si>
  <si>
    <t>κυβερνοχώρος</t>
  </si>
  <si>
    <t>cyberspace</t>
  </si>
  <si>
    <t>επίθεση άρνησης παροχής υπηρεσίας|επίθεση άρνησης υπηρεσίας</t>
  </si>
  <si>
    <t>DoS attack|denial-of-service attack</t>
  </si>
  <si>
    <t>μηχανομάθηση</t>
  </si>
  <si>
    <t>machine learning</t>
  </si>
  <si>
    <t>ανίχνευση κυβερνοεπιθέσεων|ανίχνευση κυβερνοπεριστατικών</t>
  </si>
  <si>
    <t>cyber incident detection|cyber detection|cyber-attack detection</t>
  </si>
  <si>
    <t>φωνή μέσω IP|φωνή μέσω πρωτοκόλλου Ίντερνετ</t>
  </si>
  <si>
    <t>Internet telephony|voice over IP|IP telephony|voice over internet protocol|VoIP</t>
  </si>
  <si>
    <t>πρωτόκολλο μεταφοράς απλού ταχυδρομείου</t>
  </si>
  <si>
    <t>ηλεκτρονικό ψάρεμα</t>
  </si>
  <si>
    <t>phishing</t>
  </si>
  <si>
    <t>επίθεση επαναποστολής</t>
  </si>
  <si>
    <t>replay attack</t>
  </si>
  <si>
    <t>τοπικό δίκτυο|LAN</t>
  </si>
  <si>
    <t>local area network|LAN</t>
  </si>
  <si>
    <t>εικονικό ιδιωτικό δίκτυο|VPN</t>
  </si>
  <si>
    <t>virtual private network|VPN</t>
  </si>
  <si>
    <t>ηλεκτρονική υπογραφή</t>
  </si>
  <si>
    <t>electronic signature|e-signature|eSignature</t>
  </si>
  <si>
    <t>νεφοϋπολογιστική</t>
  </si>
  <si>
    <t>cloud computing</t>
  </si>
  <si>
    <t>ψάρεμα με μηνύματα SMS</t>
  </si>
  <si>
    <t>SMS phishing|smishing</t>
  </si>
  <si>
    <t>διακομιστής|σέρβερ</t>
  </si>
  <si>
    <t>ανταλλαγή αρχείων P2P|διομότιμη ανταλλαγή αρχείων</t>
  </si>
  <si>
    <t>Peer-to-peer file sharing|P2P file sharing</t>
  </si>
  <si>
    <t>μπισκότο|cookie</t>
  </si>
  <si>
    <t>TCP/IP|πρωτόκολλο ελέγχου μετάδοσης/πρωτόκολλο Internet</t>
  </si>
  <si>
    <t>Transmission Control Protocol/Internet Protocol|TCP/IP</t>
  </si>
  <si>
    <t>έλεγχος ασφάλειας</t>
  </si>
  <si>
    <t>security audit</t>
  </si>
  <si>
    <t>ανάκτηση</t>
  </si>
  <si>
    <t>recovery</t>
  </si>
  <si>
    <t>πρότυπο ασφάλειας δεδομένων κλάδου καρτών πληρωμής</t>
  </si>
  <si>
    <t>PCI DSS|Payment Card Industry Data Security Standard</t>
  </si>
  <si>
    <t>αστοχία</t>
  </si>
  <si>
    <t>αρχή καταχώρισης</t>
  </si>
  <si>
    <t>RA|registration authority</t>
  </si>
  <si>
    <t>πρόγραμμα εκμετάλλευσης τρωτότητας</t>
  </si>
  <si>
    <t>exploit|vulnerability exploit|software vulnerability exploit</t>
  </si>
  <si>
    <t>κρυπτοθετικός αλγόριθμος|κρυπτοαλγόριθμος|κρυπτογραφικός αλγόριθμος</t>
  </si>
  <si>
    <t>cryptologic algorithm|encipherment algorithm|cryptographic algorithm|encryption algorithm</t>
  </si>
  <si>
    <t>κοινοποίηση δεδομένων</t>
  </si>
  <si>
    <t>communication of data|disclosure of data|disclosure</t>
  </si>
  <si>
    <t>κωδικός πρόσβασης</t>
  </si>
  <si>
    <t>κίνδυνος</t>
  </si>
  <si>
    <t>risk</t>
  </si>
  <si>
    <t>ανάλυση κινδύνου</t>
  </si>
  <si>
    <t>risk analysis</t>
  </si>
  <si>
    <t>κυβερνοπεριστατικό|περιστατικό κυβερνοασφάλειας|περιστατικό</t>
  </si>
  <si>
    <t>cybersecurity incident|security incident|incident|cyber incident</t>
  </si>
  <si>
    <t>πρόχειρη διόρθωση ασφάλειας|μπάλωμα ασφάλειας</t>
  </si>
  <si>
    <t>security patch</t>
  </si>
  <si>
    <t>κρυπτογραφώ</t>
  </si>
  <si>
    <t>encrypt</t>
  </si>
  <si>
    <t>παραπλανητική ανακατεύθυνση προς πλαστό ιστότοπο</t>
  </si>
  <si>
    <t>pharming</t>
  </si>
  <si>
    <t>αλγόριθμος RSA</t>
  </si>
  <si>
    <t>σύνεργα απόκρυψης παρουσίας</t>
  </si>
  <si>
    <t>rootkit</t>
  </si>
  <si>
    <t>τρωτότητα</t>
  </si>
  <si>
    <t>software vulnerability|vulnerability</t>
  </si>
  <si>
    <t>αποκάλυψη τρωτότητας</t>
  </si>
  <si>
    <t>vulnerability disclosure</t>
  </si>
  <si>
    <t>ασύρματο τοπικό δίκτυο|Wi-Fi</t>
  </si>
  <si>
    <t>τιμή κατακερματισμού</t>
  </si>
  <si>
    <t>βασικός πόρος</t>
  </si>
  <si>
    <t>key resource</t>
  </si>
  <si>
    <t>σύστημα ονομάτων τομέα</t>
  </si>
  <si>
    <t>DNS|domain name system</t>
  </si>
  <si>
    <t>επιχείρηση προς καταναλωτή|B2C</t>
  </si>
  <si>
    <t>B2C|business-to-consumer</t>
  </si>
  <si>
    <t>spoofing|πλαστοπροσωπία</t>
  </si>
  <si>
    <t>spoofing</t>
  </si>
  <si>
    <t>κατασκοπευτικό λογισμικό</t>
  </si>
  <si>
    <t>spyware</t>
  </si>
  <si>
    <t>δούρειος ίππος</t>
  </si>
  <si>
    <t>trojan|Trojan horse</t>
  </si>
  <si>
    <t>χάκερ με μαύρο καπέλο|μαύρο καπέλο|κακόβουλος χάκερ</t>
  </si>
  <si>
    <t>black hat hacker|black hat|cracker|"black hat" hacker</t>
  </si>
  <si>
    <t>ιός υπολογιστή|ιός</t>
  </si>
  <si>
    <t>computer virus|virus</t>
  </si>
  <si>
    <t>λογισμικό ως υπηρεσία</t>
  </si>
  <si>
    <t>SaaS|software as a service</t>
  </si>
  <si>
    <t>υπολογιστής ζόμπι|ζόμπι</t>
  </si>
  <si>
    <t>zombie computer|bot|zombie</t>
  </si>
  <si>
    <t>φορέας εκμετάλλευσης βασικών υπηρεσιών</t>
  </si>
  <si>
    <t>operator of essential services|OES</t>
  </si>
  <si>
    <t>μητρώο ονομάτων τομέων ανώτατης στάθμης</t>
  </si>
  <si>
    <t>top-level domain name registry</t>
  </si>
  <si>
    <t>εξόρυξη δεδομένων</t>
  </si>
  <si>
    <t>data mining</t>
  </si>
  <si>
    <t>επίθεση τύπου νερόλακκου</t>
  </si>
  <si>
    <t>watering hole attack</t>
  </si>
  <si>
    <t>ιστότοπος-νερόλακκος</t>
  </si>
  <si>
    <t>watering hole</t>
  </si>
  <si>
    <t>υπογραφή ιού</t>
  </si>
  <si>
    <t>virus signature</t>
  </si>
  <si>
    <t>εικονικοποίηση</t>
  </si>
  <si>
    <t>virtualisation</t>
  </si>
  <si>
    <t>αρχή επικύρωσης</t>
  </si>
  <si>
    <t>validation authority</t>
  </si>
  <si>
    <t>τρωτότητα «ημέρας μηδέν»</t>
  </si>
  <si>
    <t>day zero vulnerability|zero-day vulnerability|0-day vulnerability|zero-hour vulnerability</t>
  </si>
  <si>
    <t>φωνητικό ψάρεμα|φωνοψάρεμα</t>
  </si>
  <si>
    <t>vishing|voice phishing|VoIP phishing</t>
  </si>
  <si>
    <t>μη εξουσιοδοτημένη πρόσβαση</t>
  </si>
  <si>
    <t>unauthorised access</t>
  </si>
  <si>
    <t>τρολάρω</t>
  </si>
  <si>
    <t>troll</t>
  </si>
  <si>
    <t>τρολ</t>
  </si>
  <si>
    <t>πρωτόκολλο TLS|ασφάλεια στρώματος μεταφοράς</t>
  </si>
  <si>
    <t>transport layer security|TLS</t>
  </si>
  <si>
    <t>χρονοσφραγίδα</t>
  </si>
  <si>
    <t>time stamp|time-stamp|timestamp</t>
  </si>
  <si>
    <t>συμμετρικό κλειδί</t>
  </si>
  <si>
    <t>symmetric key</t>
  </si>
  <si>
    <t>συμμετρικός κρυπταλγόριθμος</t>
  </si>
  <si>
    <t>symmetric encryption algorithm</t>
  </si>
  <si>
    <t>SQA|διασφάλιση ποιότητας λογισμικού</t>
  </si>
  <si>
    <t>software quality assurance|SQA</t>
  </si>
  <si>
    <t>ανεπιθύμητο ηλεκτρονικό μήνυμα</t>
  </si>
  <si>
    <t>spam</t>
  </si>
  <si>
    <t>ρούτερ|δρομολογητής</t>
  </si>
  <si>
    <t>κυβερνοανθεκτικότητα</t>
  </si>
  <si>
    <t>cyber resilience</t>
  </si>
  <si>
    <t>λαγωνικό</t>
  </si>
  <si>
    <t>sniffer|sniffer software</t>
  </si>
  <si>
    <t>εξουσιοδότηση</t>
  </si>
  <si>
    <t>authorization</t>
  </si>
  <si>
    <t>περιστατικό ασφάλειας πληροφοριών</t>
  </si>
  <si>
    <t>information security incident</t>
  </si>
  <si>
    <t>κυβερνοάμυνα</t>
  </si>
  <si>
    <t>cyber defence|CyD</t>
  </si>
  <si>
    <t>κυβερνοασφάλεια</t>
  </si>
  <si>
    <t>cybersecurity</t>
  </si>
  <si>
    <t>πιστοποίηση κυβερνοασφάλειας</t>
  </si>
  <si>
    <t>cybersecurity certification</t>
  </si>
  <si>
    <t>σχέδιο επιχειρηματικής συνέχειας</t>
  </si>
  <si>
    <t>business continuity plan|BCP</t>
  </si>
  <si>
    <t>ψηφιακή διπλωματία|κυβερνοδιπλωματία|ηλεκτρονική διπλωματία</t>
  </si>
  <si>
    <t>e-diplomacy|cyber diplomacy|digital diplomacy</t>
  </si>
  <si>
    <t>στρατηγική της Ευρωπαϊκής Ένωσης για την ασφάλεια στον κυβερνοχώρο: Για έναν ανοικτό, ασφαλή και προστατευμένο κυβερνοχώρο</t>
  </si>
  <si>
    <t>διασφάλιση ποιότητας λογισμικού</t>
  </si>
  <si>
    <t>SQA|software quality assurance</t>
  </si>
  <si>
    <t>bluetooth</t>
  </si>
  <si>
    <t>σχέδιο έκτακτης ανάγκης</t>
  </si>
  <si>
    <t>contingency plan</t>
  </si>
  <si>
    <t>κυβερνοτρομοκρατία</t>
  </si>
  <si>
    <t>cyberterrorism</t>
  </si>
  <si>
    <t>κυβερνοπόλεμος</t>
  </si>
  <si>
    <t>cyber war|cyberwarfare</t>
  </si>
  <si>
    <t>ακεραιότητα|ακεραιότητα δεδομένων</t>
  </si>
  <si>
    <t>integrity</t>
  </si>
  <si>
    <t>Εθνική Στρατηγική Κυβερνοασφάλειας</t>
  </si>
  <si>
    <t>national strategy on cybersecurity|National Cyber Security Strategy</t>
  </si>
  <si>
    <t>διασφάλιση λογισμικού</t>
  </si>
  <si>
    <t>software assurance</t>
  </si>
  <si>
    <t>Ευρωπαϊκό Κέντρο για το Κυβερνοέγκλημα</t>
  </si>
  <si>
    <t>European Cybercrime Centre|EC3</t>
  </si>
  <si>
    <t>ηλεκτρονική διακυβέρνηση|ηλεκτρονική δημόσια διοίκηση|ηλεκτρονικές διοικητικές υπηρεσίες</t>
  </si>
  <si>
    <t>e-administration|e-government|electronic government|eGovernment</t>
  </si>
  <si>
    <t>κοινωνική μηχανική</t>
  </si>
  <si>
    <t>social engineering</t>
  </si>
  <si>
    <t>μεταδεδομένα</t>
  </si>
  <si>
    <t>δικτυακό χρήμα</t>
  </si>
  <si>
    <t>network money</t>
  </si>
  <si>
    <t>απάτη της προκαταβολής</t>
  </si>
  <si>
    <t>419 scam|advance fee fraud|Nigerian letter scam</t>
  </si>
  <si>
    <t>πρωτόκολλο</t>
  </si>
  <si>
    <t>protocol</t>
  </si>
  <si>
    <t>υποδομή δημόσιου κλειδιού|PKI</t>
  </si>
  <si>
    <t>public key infrastructure|PKI</t>
  </si>
  <si>
    <t>RFID|ραδιοσυχνική αναγνώριση</t>
  </si>
  <si>
    <t>radio frequency identification|RFID|radio-frequency identification</t>
  </si>
  <si>
    <t>στρώμα ασφαλών υποδοχών|SSL</t>
  </si>
  <si>
    <t>Secure Sockets Layer|SSL</t>
  </si>
  <si>
    <t>λευκή λίστα</t>
  </si>
  <si>
    <t>whitelist</t>
  </si>
  <si>
    <t>λευκή ομάδα</t>
  </si>
  <si>
    <t>white team</t>
  </si>
  <si>
    <t>αντιγραφή δεδομένων κάρτας</t>
  </si>
  <si>
    <t>skimming</t>
  </si>
  <si>
    <t>σεξουαλικός εκβιασμός</t>
  </si>
  <si>
    <t>sextortion|sex-extortion|sexual extortion</t>
  </si>
  <si>
    <t>σύστημα φήμης</t>
  </si>
  <si>
    <t>reputation system</t>
  </si>
  <si>
    <t>κόκκινη ομάδα</t>
  </si>
  <si>
    <t>red team</t>
  </si>
  <si>
    <t>κβαντική υπολογιστική</t>
  </si>
  <si>
    <t>quantum computing|QC|quantum computation</t>
  </si>
  <si>
    <t>διακομιστής μεσολάβησης</t>
  </si>
  <si>
    <t>proxy server|proxy</t>
  </si>
  <si>
    <t>κρυπτογραφία ιδιωτικού κλειδιού|συμμετρική κρυπτογραφία</t>
  </si>
  <si>
    <t>πρόγραμμα PGP</t>
  </si>
  <si>
    <t>Pretty Good Privacy|PGP</t>
  </si>
  <si>
    <t>μεταφορά</t>
  </si>
  <si>
    <t>porting</t>
  </si>
  <si>
    <t>πλατφόρμα ως υπηρεσία|PaaS</t>
  </si>
  <si>
    <t>platform as a service|PaaS</t>
  </si>
  <si>
    <t>παραβίαση δεδομένων προσωπικού χαρακτήρα</t>
  </si>
  <si>
    <t>personal data breach</t>
  </si>
  <si>
    <t>παθητική απειλή|παθητική επίθεση</t>
  </si>
  <si>
    <t>passive threat|passive attack</t>
  </si>
  <si>
    <t>λογισμικό γονικού ελέγχου|πρόγραμμα γονικού ελέγχου</t>
  </si>
  <si>
    <t>parental control software|parental control program</t>
  </si>
  <si>
    <t>εξωτερική απειλή</t>
  </si>
  <si>
    <t>outside threat|outsider threat</t>
  </si>
  <si>
    <t>ανθεκτικότητα δικτύου</t>
  </si>
  <si>
    <t>network resilience</t>
  </si>
  <si>
    <t>άμυνα κινούμενου στόχου</t>
  </si>
  <si>
    <t>moving target defence</t>
  </si>
  <si>
    <t>τείχος προστασίας</t>
  </si>
  <si>
    <t>χάκερ</t>
  </si>
  <si>
    <t>hacker</t>
  </si>
  <si>
    <t>κακόβουλη διαφήμιση</t>
  </si>
  <si>
    <t>malvertising|malicious advertising</t>
  </si>
  <si>
    <t>κακόβουλη μικροεφαρμογή</t>
  </si>
  <si>
    <t>malicious applet</t>
  </si>
  <si>
    <t>είδηση-απάτη|χόαξ</t>
  </si>
  <si>
    <t>hoax</t>
  </si>
  <si>
    <t>διασφάλιση πληροφοριών</t>
  </si>
  <si>
    <t>IA|information assurance</t>
  </si>
  <si>
    <t>ζεύγος κλειδιών</t>
  </si>
  <si>
    <t>key pair</t>
  </si>
  <si>
    <t>ιός μακροεντολών</t>
  </si>
  <si>
    <t>macro virus</t>
  </si>
  <si>
    <t>διεύθυνση MAC</t>
  </si>
  <si>
    <t>ανακοίνωση νομικού περιεχομένου</t>
  </si>
  <si>
    <t>legal notice</t>
  </si>
  <si>
    <t>καταγραφέας πληκτρολόγησης</t>
  </si>
  <si>
    <t>keylogger</t>
  </si>
  <si>
    <t>κλειδί</t>
  </si>
  <si>
    <t>σύστημα πρόληψης εισβολής</t>
  </si>
  <si>
    <t>IPS|intrusion prevention system</t>
  </si>
  <si>
    <t>διεύθυνση IP|διεύθυνση πρωτοκόλλου Ίντερνετ</t>
  </si>
  <si>
    <t>IP address|Internet Protocol address</t>
  </si>
  <si>
    <t>εισβολή</t>
  </si>
  <si>
    <t>intrusion</t>
  </si>
  <si>
    <t>σημείο ανταλλαγής κίνησης διαδικτύου</t>
  </si>
  <si>
    <t>internet exchange point|IXP</t>
  </si>
  <si>
    <t>υποδομή ως υπηρεσία</t>
  </si>
  <si>
    <t>IaaS|infrastructure as a service</t>
  </si>
  <si>
    <t>κέντρο κοινοχρησίας και ανάλυσης πληροφοριών</t>
  </si>
  <si>
    <t>Information Sharing and Analysis Centre|ISAC</t>
  </si>
  <si>
    <t>δείκτης παραβίασης</t>
  </si>
  <si>
    <t>indicator of compromise|IoC</t>
  </si>
  <si>
    <t>σύστημα ανίχνευσης εισβολής</t>
  </si>
  <si>
    <t>intruder detection system|intrusion detection system|IDS</t>
  </si>
  <si>
    <t>ασφαλές πρωτόκολλο μεταφοράς υπερκειμένου|HTTPS</t>
  </si>
  <si>
    <t>HTTPS|Hypertext Transfer Protocol Secure</t>
  </si>
  <si>
    <t>HTTP|πρωτόκολλο μεταφοράς υπερκειμένου</t>
  </si>
  <si>
    <t>hypertext transfer protocol|HTTP</t>
  </si>
  <si>
    <t>κατακερματισμός</t>
  </si>
  <si>
    <t>hashing</t>
  </si>
  <si>
    <t>πρωτόκολλο μεταφοράς αρχείων</t>
  </si>
  <si>
    <t>FTP|file transfer protocol</t>
  </si>
  <si>
    <t>έκθεση</t>
  </si>
  <si>
    <t>exposure</t>
  </si>
  <si>
    <t>απόσπαση|απόσπαση δεδομένων</t>
  </si>
  <si>
    <t>exfiltration</t>
  </si>
  <si>
    <t>συμβάν</t>
  </si>
  <si>
    <t>event</t>
  </si>
  <si>
    <t>κωδικοποίηση</t>
  </si>
  <si>
    <t>encoding</t>
  </si>
  <si>
    <t>to encipher</t>
  </si>
  <si>
    <t>δόλωμα για κλικ</t>
  </si>
  <si>
    <t>clickbait</t>
  </si>
  <si>
    <t>Ευρωπαϊκή πρωτοβουλία για το υπολογιστικό νέφος</t>
  </si>
  <si>
    <t>European Cloud Initiative</t>
  </si>
  <si>
    <t>ενωσιακό πλαίσιο αντιμετώπισης κρίσεων κυβερνοασφάλειας</t>
  </si>
  <si>
    <t>EU Cybersecurity Crisis Response Framework</t>
  </si>
  <si>
    <t>Cyber Europe</t>
  </si>
  <si>
    <t>ευρωπαϊκό πιστοποιητικό κυβερνοασφάλειας</t>
  </si>
  <si>
    <t>European cybersecurity certificate</t>
  </si>
  <si>
    <t>ψηφιακή υπογραφή</t>
  </si>
  <si>
    <t>digital signature</t>
  </si>
  <si>
    <t>πάροχος ψηφιακών υπηρεσιών</t>
  </si>
  <si>
    <t>DSP|digital service provider</t>
  </si>
  <si>
    <t>επίθεση με χρήση λεξικού</t>
  </si>
  <si>
    <t>dictionary attack</t>
  </si>
  <si>
    <t>αποκωδικοποιώ</t>
  </si>
  <si>
    <t>decode</t>
  </si>
  <si>
    <t>αποκρυπτογράφηση</t>
  </si>
  <si>
    <t>decipherment|decryption</t>
  </si>
  <si>
    <t>αποκρυπτογραφώ</t>
  </si>
  <si>
    <t>decipher|decrypt</t>
  </si>
  <si>
    <t>εξυγίανση δεδομένων</t>
  </si>
  <si>
    <t>διαρροή δεδομένων</t>
  </si>
  <si>
    <t>συνάθροιση δεδομένων</t>
  </si>
  <si>
    <t>aggregation of data|data aggregation</t>
  </si>
  <si>
    <t>κυβερνοβάνδαλος</t>
  </si>
  <si>
    <t>τεχνολογία κυβερνοεπιτήρησης</t>
  </si>
  <si>
    <t>cyber-surveillance technology</t>
  </si>
  <si>
    <t>κατάσταση κυβερνοασφάλειας</t>
  </si>
  <si>
    <t>οικοσύστημα κυβερνοασφάλειας|κυβερνοοικοσύστημα</t>
  </si>
  <si>
    <t>cybersecurity ecosystem|cyber ecosystem</t>
  </si>
  <si>
    <t>αντιμετώπιση κυβερνοπεριστατικών</t>
  </si>
  <si>
    <t>cyber response|cyber incident response</t>
  </si>
  <si>
    <t>αντικοινοποίηση</t>
  </si>
  <si>
    <t>counter-notice</t>
  </si>
  <si>
    <t>διασφάλιση κυβερνοασφάλειας</t>
  </si>
  <si>
    <t>cybersecurity assurance</t>
  </si>
  <si>
    <t>κυβερνοοικονομία</t>
  </si>
  <si>
    <t>cyber-economy</t>
  </si>
  <si>
    <t>κυβερνοεγκληματίας</t>
  </si>
  <si>
    <t>ίντερνετ καφέ</t>
  </si>
  <si>
    <t>cybercafé|internet café</t>
  </si>
  <si>
    <t>κυβερνοακτιβιστής</t>
  </si>
  <si>
    <t>Internet activist|cyberactivist</t>
  </si>
  <si>
    <t>κυβερνοδιάλογος</t>
  </si>
  <si>
    <t>cyber dialogue</t>
  </si>
  <si>
    <t>κυβερνοκρίση</t>
  </si>
  <si>
    <t>cyber crisis</t>
  </si>
  <si>
    <t>κρυπτολογία</t>
  </si>
  <si>
    <t>cryptology</t>
  </si>
  <si>
    <t>κρυπτογραφία</t>
  </si>
  <si>
    <t>cryptography</t>
  </si>
  <si>
    <t>κρυπτανάλυση</t>
  </si>
  <si>
    <t>cryptanalysis</t>
  </si>
  <si>
    <t>συνδυασμένη επίθεση</t>
  </si>
  <si>
    <t>combined attack</t>
  </si>
  <si>
    <t>συνεργατική οικονομία</t>
  </si>
  <si>
    <t>collaborative economy</t>
  </si>
  <si>
    <t>κρυπτογραφημένο κείμενο</t>
  </si>
  <si>
    <t>cypher|cyphertext|cipher|ciphertext</t>
  </si>
  <si>
    <t>προηγμένη επίμονη απειλή</t>
  </si>
  <si>
    <t>advanced persistent threat|APT</t>
  </si>
  <si>
    <t>άθροισμα ελέγχου</t>
  </si>
  <si>
    <t>checksum</t>
  </si>
  <si>
    <t>υπερχείλιση προσωρινής μνήμης</t>
  </si>
  <si>
    <t>buffer overflow</t>
  </si>
  <si>
    <t>κατάλογος ανακληθέντων πιστοποιητικών</t>
  </si>
  <si>
    <t>CRL|certification revocation list|Certificate Revocation List</t>
  </si>
  <si>
    <t>πιστοποιητικό αυθεντικότητας</t>
  </si>
  <si>
    <t>Certificate of Authenticity|C.O.A.</t>
  </si>
  <si>
    <t>ενσωμάτωση ασφάλειας</t>
  </si>
  <si>
    <t>build security in</t>
  </si>
  <si>
    <t>επίθεση ωμής βίας</t>
  </si>
  <si>
    <t>brute force attack</t>
  </si>
  <si>
    <t>μποτ</t>
  </si>
  <si>
    <t>μπλε ομάδα</t>
  </si>
  <si>
    <t>blue team</t>
  </si>
  <si>
    <t>μαύρη λίστα</t>
  </si>
  <si>
    <t>blacklist</t>
  </si>
  <si>
    <t>βιομετρία|βιομετρική αναγνώριση</t>
  </si>
  <si>
    <t>biometric recognition|biometrics</t>
  </si>
  <si>
    <t>παρακολούθηση συμπεριφοράς</t>
  </si>
  <si>
    <t>behaviour monitoring</t>
  </si>
  <si>
    <t>ανάλυση επιχειρηματικών επιπτώσεων</t>
  </si>
  <si>
    <t>BIA|business impact analysis</t>
  </si>
  <si>
    <t>δημιουργία εφεδρικών αντιγράφων|εφεδρικό αντίγραφο</t>
  </si>
  <si>
    <t>backup</t>
  </si>
  <si>
    <t>εφεδρικό κέντρο</t>
  </si>
  <si>
    <t>backup centre</t>
  </si>
  <si>
    <t>κερκόπορτα</t>
  </si>
  <si>
    <t>back door</t>
  </si>
  <si>
    <t>διαθεσιμότητα</t>
  </si>
  <si>
    <t>availability</t>
  </si>
  <si>
    <t>αυτοματοποιημένo όχημα|αυτοματοποιημένo αυτοκίνητo</t>
  </si>
  <si>
    <t>automated car|automated vehicle</t>
  </si>
  <si>
    <t>αυθεντικότητα δεδομένων</t>
  </si>
  <si>
    <t>authenticity of data</t>
  </si>
  <si>
    <t>πάροχος πρόσβασης στο διαδίκτυο</t>
  </si>
  <si>
    <t>Internet access provider|IAP|access provider</t>
  </si>
  <si>
    <t>έλεγχος ταυτότητας</t>
  </si>
  <si>
    <t>authentication</t>
  </si>
  <si>
    <t>φορέας επίθεσης</t>
  </si>
  <si>
    <t>attack vector</t>
  </si>
  <si>
    <t>αντιικό λογισμικό</t>
  </si>
  <si>
    <t>antivirus program|antivirus|antivirus software|AVS</t>
  </si>
  <si>
    <t>συναγερμική ειδοποίηση</t>
  </si>
  <si>
    <t>alert</t>
  </si>
  <si>
    <t>διάκενο αέρα</t>
  </si>
  <si>
    <t>air gap</t>
  </si>
  <si>
    <t>λογισμικό με διαφημίσεις</t>
  </si>
  <si>
    <t>adware</t>
  </si>
  <si>
    <t>ενεργό περιεχόμενο</t>
  </si>
  <si>
    <t>active content</t>
  </si>
  <si>
    <t>ενεργητική επίθεση</t>
  </si>
  <si>
    <t>active attack</t>
  </si>
  <si>
    <t>plain text|plaintext</t>
  </si>
  <si>
    <t>cyber-bullying</t>
  </si>
  <si>
    <t>domain name resolver</t>
  </si>
  <si>
    <t>digital certificate|electronic certificate</t>
  </si>
  <si>
    <t>URL|uniform resource locator</t>
  </si>
  <si>
    <t>cyberattack</t>
  </si>
  <si>
    <t>cyber hygiene</t>
  </si>
  <si>
    <t>Convention on Cybercrime</t>
  </si>
  <si>
    <t>redundant capacity</t>
  </si>
  <si>
    <t>cybercrime</t>
  </si>
  <si>
    <t>Simple Mail Transfer Protocol|SMTP</t>
  </si>
  <si>
    <t>server</t>
  </si>
  <si>
    <t>cookie</t>
  </si>
  <si>
    <t>failure</t>
  </si>
  <si>
    <t>Rivest, Shamir and Adleman algorithm|RSA algorithm|RSA</t>
  </si>
  <si>
    <t>WLAN|wireless LAN|Wi-Fi|wireless local area network</t>
  </si>
  <si>
    <t>hash value</t>
  </si>
  <si>
    <t>router</t>
  </si>
  <si>
    <t>Cybersecurity Strategy of the European Union: An Open, Safe and Secure Cyberspace</t>
  </si>
  <si>
    <t>metadata</t>
  </si>
  <si>
    <t>symmetric cryptography|private key cryptography</t>
  </si>
  <si>
    <t>firewall</t>
  </si>
  <si>
    <t>media access control address|MAC address</t>
  </si>
  <si>
    <t>key</t>
  </si>
  <si>
    <t>data sanitisation</t>
  </si>
  <si>
    <t>data leakage</t>
  </si>
  <si>
    <t>computer vandal|cybervandal</t>
  </si>
  <si>
    <t>cybersecurity posture</t>
  </si>
  <si>
    <t>cybercriminal</t>
  </si>
  <si>
    <t>bot</t>
  </si>
  <si>
    <t>password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</si>
</sst>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indexed="8"/>
      <name val="Calibri"/>
      <family val="2"/>
      <scheme val="minor"/>
    </font>
    <font>
      <u/>
      <sz val="11"/>
      <color indexed="12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1"/>
  <sheetViews>
    <sheetView tabSelected="1" workbookViewId="0">
      <selection activeCell="E3" sqref="E3"/>
    </sheetView>
  </sheetViews>
  <sheetFormatPr defaultRowHeight="15" x14ac:dyDescent="0.25"/>
  <cols>
    <col min="2" max="2" width="95.85546875" customWidth="1"/>
    <col min="3" max="3" width="138.140625" customWidth="1"/>
  </cols>
  <sheetData>
    <row r="1" spans="1:3" x14ac:dyDescent="0.25">
      <c r="A1" t="s">
        <v>0</v>
      </c>
      <c r="B1" t="s">
        <v>2</v>
      </c>
      <c r="C1" t="s">
        <v>1</v>
      </c>
    </row>
    <row r="2" spans="1:3" x14ac:dyDescent="0.25">
      <c r="A2" s="1" t="str">
        <f>HYPERLINK("https://iate.europa.eu/entry/result/900985/all", "900985")</f>
        <v>900985</v>
      </c>
      <c r="B2" t="s">
        <v>448</v>
      </c>
      <c r="C2" t="s">
        <v>3</v>
      </c>
    </row>
    <row r="3" spans="1:3" x14ac:dyDescent="0.25">
      <c r="A3" s="1" t="str">
        <f>HYPERLINK("https://iate.europa.eu/entry/result/3503639/all", "3503639")</f>
        <v>3503639</v>
      </c>
      <c r="B3" t="s">
        <v>5</v>
      </c>
      <c r="C3" t="s">
        <v>4</v>
      </c>
    </row>
    <row r="4" spans="1:3" x14ac:dyDescent="0.25">
      <c r="A4" s="1" t="str">
        <f>HYPERLINK("https://iate.europa.eu/entry/result/3502589/all", "3502589")</f>
        <v>3502589</v>
      </c>
      <c r="B4" t="s">
        <v>449</v>
      </c>
      <c r="C4" t="s">
        <v>6</v>
      </c>
    </row>
    <row r="5" spans="1:3" x14ac:dyDescent="0.25">
      <c r="A5" s="1" t="str">
        <f>HYPERLINK("https://iate.europa.eu/entry/result/1266477/all", "1266477")</f>
        <v>1266477</v>
      </c>
      <c r="B5" t="s">
        <v>8</v>
      </c>
      <c r="C5" t="s">
        <v>7</v>
      </c>
    </row>
    <row r="6" spans="1:3" x14ac:dyDescent="0.25">
      <c r="A6" s="1" t="str">
        <f>HYPERLINK("https://iate.europa.eu/entry/result/3503685/all", "3503685")</f>
        <v>3503685</v>
      </c>
      <c r="B6" t="s">
        <v>10</v>
      </c>
      <c r="C6" t="s">
        <v>9</v>
      </c>
    </row>
    <row r="7" spans="1:3" x14ac:dyDescent="0.25">
      <c r="A7" s="1" t="str">
        <f>HYPERLINK("https://iate.europa.eu/entry/result/897783/all", "897783")</f>
        <v>897783</v>
      </c>
      <c r="B7" t="s">
        <v>12</v>
      </c>
      <c r="C7" t="s">
        <v>11</v>
      </c>
    </row>
    <row r="8" spans="1:3" x14ac:dyDescent="0.25">
      <c r="A8" s="1" t="str">
        <f>HYPERLINK("https://iate.europa.eu/entry/result/3570199/all", "3570199")</f>
        <v>3570199</v>
      </c>
      <c r="B8" t="s">
        <v>14</v>
      </c>
      <c r="C8" t="s">
        <v>13</v>
      </c>
    </row>
    <row r="9" spans="1:3" x14ac:dyDescent="0.25">
      <c r="A9" s="1" t="str">
        <f>HYPERLINK("https://iate.europa.eu/entry/result/3574233/all", "3574233")</f>
        <v>3574233</v>
      </c>
      <c r="B9" t="s">
        <v>450</v>
      </c>
      <c r="C9" t="s">
        <v>15</v>
      </c>
    </row>
    <row r="10" spans="1:3" x14ac:dyDescent="0.25">
      <c r="A10" s="1" t="str">
        <f>HYPERLINK("https://iate.europa.eu/entry/result/3527118/all", "3527118")</f>
        <v>3527118</v>
      </c>
      <c r="B10" t="s">
        <v>451</v>
      </c>
      <c r="C10" t="s">
        <v>16</v>
      </c>
    </row>
    <row r="11" spans="1:3" x14ac:dyDescent="0.25">
      <c r="A11" s="1" t="str">
        <f>HYPERLINK("https://iate.europa.eu/entry/result/2213475/all", "2213475")</f>
        <v>2213475</v>
      </c>
      <c r="B11" t="s">
        <v>18</v>
      </c>
      <c r="C11" t="s">
        <v>17</v>
      </c>
    </row>
    <row r="12" spans="1:3" x14ac:dyDescent="0.25">
      <c r="A12" s="1" t="str">
        <f>HYPERLINK("https://iate.europa.eu/entry/result/1695264/all", "1695264")</f>
        <v>1695264</v>
      </c>
      <c r="B12" t="s">
        <v>452</v>
      </c>
      <c r="C12" t="s">
        <v>19</v>
      </c>
    </row>
    <row r="13" spans="1:3" x14ac:dyDescent="0.25">
      <c r="A13" s="1" t="str">
        <f>HYPERLINK("https://iate.europa.eu/entry/result/919510/all", "919510")</f>
        <v>919510</v>
      </c>
      <c r="B13" t="s">
        <v>453</v>
      </c>
      <c r="C13" t="s">
        <v>20</v>
      </c>
    </row>
    <row r="14" spans="1:3" x14ac:dyDescent="0.25">
      <c r="A14" s="1" t="str">
        <f>HYPERLINK("https://iate.europa.eu/entry/result/3565143/all", "3565143")</f>
        <v>3565143</v>
      </c>
      <c r="B14" t="s">
        <v>22</v>
      </c>
      <c r="C14" t="s">
        <v>21</v>
      </c>
    </row>
    <row r="15" spans="1:3" x14ac:dyDescent="0.25">
      <c r="A15" s="1" t="str">
        <f>HYPERLINK("https://iate.europa.eu/entry/result/1469134/all", "1469134")</f>
        <v>1469134</v>
      </c>
      <c r="B15" t="s">
        <v>24</v>
      </c>
      <c r="C15" t="s">
        <v>23</v>
      </c>
    </row>
    <row r="16" spans="1:3" x14ac:dyDescent="0.25">
      <c r="A16" s="1" t="str">
        <f>HYPERLINK("https://iate.europa.eu/entry/result/3568044/all", "3568044")</f>
        <v>3568044</v>
      </c>
      <c r="B16" t="s">
        <v>454</v>
      </c>
      <c r="C16" t="s">
        <v>25</v>
      </c>
    </row>
    <row r="17" spans="1:3" x14ac:dyDescent="0.25">
      <c r="A17" s="1" t="str">
        <f>HYPERLINK("https://iate.europa.eu/entry/result/1875788/all", "1875788")</f>
        <v>1875788</v>
      </c>
      <c r="B17" t="s">
        <v>27</v>
      </c>
      <c r="C17" t="s">
        <v>26</v>
      </c>
    </row>
    <row r="18" spans="1:3" x14ac:dyDescent="0.25">
      <c r="A18" s="1" t="str">
        <f>HYPERLINK("https://iate.europa.eu/entry/result/1399181/all", "1399181")</f>
        <v>1399181</v>
      </c>
      <c r="B18" t="s">
        <v>29</v>
      </c>
      <c r="C18" t="s">
        <v>28</v>
      </c>
    </row>
    <row r="19" spans="1:3" x14ac:dyDescent="0.25">
      <c r="A19" s="1" t="str">
        <f>HYPERLINK("https://iate.europa.eu/entry/result/3532420/all", "3532420")</f>
        <v>3532420</v>
      </c>
      <c r="B19" t="s">
        <v>31</v>
      </c>
      <c r="C19" t="s">
        <v>30</v>
      </c>
    </row>
    <row r="20" spans="1:3" x14ac:dyDescent="0.25">
      <c r="A20" s="1" t="str">
        <f>HYPERLINK("https://iate.europa.eu/entry/result/932915/all", "932915")</f>
        <v>932915</v>
      </c>
      <c r="B20" t="s">
        <v>33</v>
      </c>
      <c r="C20" t="s">
        <v>32</v>
      </c>
    </row>
    <row r="21" spans="1:3" x14ac:dyDescent="0.25">
      <c r="A21" s="1" t="str">
        <f>HYPERLINK("https://iate.europa.eu/entry/result/1756769/all", "1756769")</f>
        <v>1756769</v>
      </c>
      <c r="B21" t="s">
        <v>35</v>
      </c>
      <c r="C21" t="s">
        <v>34</v>
      </c>
    </row>
    <row r="22" spans="1:3" x14ac:dyDescent="0.25">
      <c r="A22" s="1" t="str">
        <f>HYPERLINK("https://iate.europa.eu/entry/result/3536980/all", "3536980")</f>
        <v>3536980</v>
      </c>
      <c r="B22" t="s">
        <v>37</v>
      </c>
      <c r="C22" t="s">
        <v>36</v>
      </c>
    </row>
    <row r="23" spans="1:3" x14ac:dyDescent="0.25">
      <c r="A23" s="1" t="str">
        <f>HYPERLINK("https://iate.europa.eu/entry/result/785065/all", "785065")</f>
        <v>785065</v>
      </c>
      <c r="B23" t="s">
        <v>39</v>
      </c>
      <c r="C23" t="s">
        <v>38</v>
      </c>
    </row>
    <row r="24" spans="1:3" x14ac:dyDescent="0.25">
      <c r="A24" s="1" t="str">
        <f>HYPERLINK("https://iate.europa.eu/entry/result/914402/all", "914402")</f>
        <v>914402</v>
      </c>
      <c r="B24" t="s">
        <v>41</v>
      </c>
      <c r="C24" t="s">
        <v>40</v>
      </c>
    </row>
    <row r="25" spans="1:3" x14ac:dyDescent="0.25">
      <c r="A25" s="1" t="str">
        <f>HYPERLINK("https://iate.europa.eu/entry/result/3542173/all", "3542173")</f>
        <v>3542173</v>
      </c>
      <c r="B25" t="s">
        <v>43</v>
      </c>
      <c r="C25" t="s">
        <v>42</v>
      </c>
    </row>
    <row r="26" spans="1:3" x14ac:dyDescent="0.25">
      <c r="A26" s="1" t="str">
        <f>HYPERLINK("https://iate.europa.eu/entry/result/1196603/all", "1196603")</f>
        <v>1196603</v>
      </c>
      <c r="B26" t="s">
        <v>45</v>
      </c>
      <c r="C26" t="s">
        <v>44</v>
      </c>
    </row>
    <row r="27" spans="1:3" x14ac:dyDescent="0.25">
      <c r="A27" s="1" t="str">
        <f>HYPERLINK("https://iate.europa.eu/entry/result/1484716/all", "1484716")</f>
        <v>1484716</v>
      </c>
      <c r="B27" t="s">
        <v>47</v>
      </c>
      <c r="C27" t="s">
        <v>46</v>
      </c>
    </row>
    <row r="28" spans="1:3" x14ac:dyDescent="0.25">
      <c r="A28" s="1" t="str">
        <f>HYPERLINK("https://iate.europa.eu/entry/result/1484717/all", "1484717")</f>
        <v>1484717</v>
      </c>
      <c r="B28" t="s">
        <v>49</v>
      </c>
      <c r="C28" t="s">
        <v>48</v>
      </c>
    </row>
    <row r="29" spans="1:3" x14ac:dyDescent="0.25">
      <c r="A29" s="1" t="str">
        <f>HYPERLINK("https://iate.europa.eu/entry/result/3574956/all", "3574956")</f>
        <v>3574956</v>
      </c>
      <c r="B29" t="s">
        <v>51</v>
      </c>
      <c r="C29" t="s">
        <v>50</v>
      </c>
    </row>
    <row r="30" spans="1:3" x14ac:dyDescent="0.25">
      <c r="A30" s="1" t="str">
        <f>HYPERLINK("https://iate.europa.eu/entry/result/1484718/all", "1484718")</f>
        <v>1484718</v>
      </c>
      <c r="B30" t="s">
        <v>53</v>
      </c>
      <c r="C30" t="s">
        <v>52</v>
      </c>
    </row>
    <row r="31" spans="1:3" x14ac:dyDescent="0.25">
      <c r="A31" s="1" t="str">
        <f>HYPERLINK("https://iate.europa.eu/entry/result/1399225/all", "1399225")</f>
        <v>1399225</v>
      </c>
      <c r="B31" t="s">
        <v>55</v>
      </c>
      <c r="C31" t="s">
        <v>54</v>
      </c>
    </row>
    <row r="32" spans="1:3" x14ac:dyDescent="0.25">
      <c r="A32" s="1" t="str">
        <f>HYPERLINK("https://iate.europa.eu/entry/result/1414798/all", "1414798")</f>
        <v>1414798</v>
      </c>
      <c r="B32" t="s">
        <v>57</v>
      </c>
      <c r="C32" t="s">
        <v>56</v>
      </c>
    </row>
    <row r="33" spans="1:3" x14ac:dyDescent="0.25">
      <c r="A33" s="1" t="str">
        <f>HYPERLINK("https://iate.europa.eu/entry/result/1085250/all", "1085250")</f>
        <v>1085250</v>
      </c>
      <c r="B33" t="s">
        <v>59</v>
      </c>
      <c r="C33" t="s">
        <v>58</v>
      </c>
    </row>
    <row r="34" spans="1:3" x14ac:dyDescent="0.25">
      <c r="A34" s="1" t="str">
        <f>HYPERLINK("https://iate.europa.eu/entry/result/115472/all", "115472")</f>
        <v>115472</v>
      </c>
      <c r="B34" t="s">
        <v>61</v>
      </c>
      <c r="C34" t="s">
        <v>60</v>
      </c>
    </row>
    <row r="35" spans="1:3" x14ac:dyDescent="0.25">
      <c r="A35" s="1" t="str">
        <f>HYPERLINK("https://iate.europa.eu/entry/result/910192/all", "910192")</f>
        <v>910192</v>
      </c>
      <c r="B35" t="s">
        <v>455</v>
      </c>
      <c r="C35" t="s">
        <v>62</v>
      </c>
    </row>
    <row r="36" spans="1:3" x14ac:dyDescent="0.25">
      <c r="A36" s="1" t="str">
        <f>HYPERLINK("https://iate.europa.eu/entry/result/1426019/all", "1426019")</f>
        <v>1426019</v>
      </c>
      <c r="B36" t="s">
        <v>456</v>
      </c>
      <c r="C36" t="s">
        <v>63</v>
      </c>
    </row>
    <row r="37" spans="1:3" x14ac:dyDescent="0.25">
      <c r="A37" s="1" t="str">
        <f>HYPERLINK("https://iate.europa.eu/entry/result/895987/all", "895987")</f>
        <v>895987</v>
      </c>
      <c r="B37" t="s">
        <v>457</v>
      </c>
      <c r="C37" t="s">
        <v>64</v>
      </c>
    </row>
    <row r="38" spans="1:3" x14ac:dyDescent="0.25">
      <c r="A38" s="1" t="str">
        <f>HYPERLINK("https://iate.europa.eu/entry/result/897005/all", "897005")</f>
        <v>897005</v>
      </c>
      <c r="B38" t="s">
        <v>66</v>
      </c>
      <c r="C38" t="s">
        <v>65</v>
      </c>
    </row>
    <row r="39" spans="1:3" x14ac:dyDescent="0.25">
      <c r="A39" s="1" t="str">
        <f>HYPERLINK("https://iate.europa.eu/entry/result/1484647/all", "1484647")</f>
        <v>1484647</v>
      </c>
      <c r="B39" t="s">
        <v>68</v>
      </c>
      <c r="C39" t="s">
        <v>67</v>
      </c>
    </row>
    <row r="40" spans="1:3" x14ac:dyDescent="0.25">
      <c r="A40" s="1" t="str">
        <f>HYPERLINK("https://iate.europa.eu/entry/result/1327933/all", "1327933")</f>
        <v>1327933</v>
      </c>
      <c r="B40" t="s">
        <v>70</v>
      </c>
      <c r="C40" t="s">
        <v>69</v>
      </c>
    </row>
    <row r="41" spans="1:3" x14ac:dyDescent="0.25">
      <c r="A41" s="1" t="str">
        <f>HYPERLINK("https://iate.europa.eu/entry/result/3561269/all", "3561269")</f>
        <v>3561269</v>
      </c>
      <c r="B41" t="s">
        <v>72</v>
      </c>
      <c r="C41" t="s">
        <v>71</v>
      </c>
    </row>
    <row r="42" spans="1:3" x14ac:dyDescent="0.25">
      <c r="A42" s="1" t="str">
        <f>HYPERLINK("https://iate.europa.eu/entry/result/915754/all", "915754")</f>
        <v>915754</v>
      </c>
      <c r="B42" t="s">
        <v>74</v>
      </c>
      <c r="C42" t="s">
        <v>73</v>
      </c>
    </row>
    <row r="43" spans="1:3" x14ac:dyDescent="0.25">
      <c r="A43" s="1" t="str">
        <f>HYPERLINK("https://iate.europa.eu/entry/result/928854/all", "928854")</f>
        <v>928854</v>
      </c>
      <c r="B43" t="s">
        <v>458</v>
      </c>
      <c r="C43" t="s">
        <v>75</v>
      </c>
    </row>
    <row r="44" spans="1:3" x14ac:dyDescent="0.25">
      <c r="A44" s="1" t="str">
        <f>HYPERLINK("https://iate.europa.eu/entry/result/933881/all", "933881")</f>
        <v>933881</v>
      </c>
      <c r="B44" t="s">
        <v>77</v>
      </c>
      <c r="C44" t="s">
        <v>76</v>
      </c>
    </row>
    <row r="45" spans="1:3" x14ac:dyDescent="0.25">
      <c r="A45" s="1" t="str">
        <f>HYPERLINK("https://iate.europa.eu/entry/result/2246717/all", "2246717")</f>
        <v>2246717</v>
      </c>
      <c r="B45" t="s">
        <v>79</v>
      </c>
      <c r="C45" t="s">
        <v>78</v>
      </c>
    </row>
    <row r="46" spans="1:3" x14ac:dyDescent="0.25">
      <c r="A46" s="1" t="str">
        <f>HYPERLINK("https://iate.europa.eu/entry/result/794344/all", "794344")</f>
        <v>794344</v>
      </c>
      <c r="B46" t="s">
        <v>81</v>
      </c>
      <c r="C46" t="s">
        <v>80</v>
      </c>
    </row>
    <row r="47" spans="1:3" x14ac:dyDescent="0.25">
      <c r="A47" s="1" t="str">
        <f>HYPERLINK("https://iate.europa.eu/entry/result/897322/all", "897322")</f>
        <v>897322</v>
      </c>
      <c r="B47" t="s">
        <v>83</v>
      </c>
      <c r="C47" t="s">
        <v>82</v>
      </c>
    </row>
    <row r="48" spans="1:3" x14ac:dyDescent="0.25">
      <c r="A48" s="1" t="str">
        <f>HYPERLINK("https://iate.europa.eu/entry/result/1068875/all", "1068875")</f>
        <v>1068875</v>
      </c>
      <c r="B48" t="s">
        <v>85</v>
      </c>
      <c r="C48" t="s">
        <v>84</v>
      </c>
    </row>
    <row r="49" spans="1:3" x14ac:dyDescent="0.25">
      <c r="A49" s="1" t="str">
        <f>HYPERLINK("https://iate.europa.eu/entry/result/2250701/all", "2250701")</f>
        <v>2250701</v>
      </c>
      <c r="B49" t="s">
        <v>87</v>
      </c>
      <c r="C49" t="s">
        <v>86</v>
      </c>
    </row>
    <row r="50" spans="1:3" x14ac:dyDescent="0.25">
      <c r="A50" s="1" t="str">
        <f>HYPERLINK("https://iate.europa.eu/entry/result/3504097/all", "3504097")</f>
        <v>3504097</v>
      </c>
      <c r="B50" t="s">
        <v>89</v>
      </c>
      <c r="C50" t="s">
        <v>88</v>
      </c>
    </row>
    <row r="51" spans="1:3" x14ac:dyDescent="0.25">
      <c r="A51" s="1" t="str">
        <f>HYPERLINK("https://iate.europa.eu/entry/result/1474957/all", "1474957")</f>
        <v>1474957</v>
      </c>
      <c r="B51" t="s">
        <v>459</v>
      </c>
      <c r="C51" t="s">
        <v>90</v>
      </c>
    </row>
    <row r="52" spans="1:3" x14ac:dyDescent="0.25">
      <c r="A52" s="1" t="str">
        <f>HYPERLINK("https://iate.europa.eu/entry/result/2245362/all", "2245362")</f>
        <v>2245362</v>
      </c>
      <c r="B52" t="s">
        <v>92</v>
      </c>
      <c r="C52" t="s">
        <v>91</v>
      </c>
    </row>
    <row r="53" spans="1:3" x14ac:dyDescent="0.25">
      <c r="A53" s="1" t="str">
        <f>HYPERLINK("https://iate.europa.eu/entry/result/912402/all", "912402")</f>
        <v>912402</v>
      </c>
      <c r="B53" t="s">
        <v>460</v>
      </c>
      <c r="C53" t="s">
        <v>93</v>
      </c>
    </row>
    <row r="54" spans="1:3" x14ac:dyDescent="0.25">
      <c r="A54" s="1" t="str">
        <f>HYPERLINK("https://iate.europa.eu/entry/result/1492631/all", "1492631")</f>
        <v>1492631</v>
      </c>
      <c r="B54" t="s">
        <v>95</v>
      </c>
      <c r="C54" t="s">
        <v>94</v>
      </c>
    </row>
    <row r="55" spans="1:3" x14ac:dyDescent="0.25">
      <c r="A55" s="1" t="str">
        <f>HYPERLINK("https://iate.europa.eu/entry/result/1399555/all", "1399555")</f>
        <v>1399555</v>
      </c>
      <c r="B55" t="s">
        <v>97</v>
      </c>
      <c r="C55" t="s">
        <v>96</v>
      </c>
    </row>
    <row r="56" spans="1:3" x14ac:dyDescent="0.25">
      <c r="A56" s="1" t="str">
        <f>HYPERLINK("https://iate.europa.eu/entry/result/885773/all", "885773")</f>
        <v>885773</v>
      </c>
      <c r="B56" t="s">
        <v>99</v>
      </c>
      <c r="C56" t="s">
        <v>98</v>
      </c>
    </row>
    <row r="57" spans="1:3" x14ac:dyDescent="0.25">
      <c r="A57" s="1" t="str">
        <f>HYPERLINK("https://iate.europa.eu/entry/result/3520746/all", "3520746")</f>
        <v>3520746</v>
      </c>
      <c r="B57" t="s">
        <v>101</v>
      </c>
      <c r="C57" t="s">
        <v>100</v>
      </c>
    </row>
    <row r="58" spans="1:3" x14ac:dyDescent="0.25">
      <c r="A58" s="1" t="str">
        <f>HYPERLINK("https://iate.europa.eu/entry/result/1484940/all", "1484940")</f>
        <v>1484940</v>
      </c>
      <c r="B58" t="s">
        <v>461</v>
      </c>
      <c r="C58" t="s">
        <v>102</v>
      </c>
    </row>
    <row r="59" spans="1:3" x14ac:dyDescent="0.25">
      <c r="A59" s="1" t="str">
        <f>HYPERLINK("https://iate.europa.eu/entry/result/1877607/all", "1877607")</f>
        <v>1877607</v>
      </c>
      <c r="B59" t="s">
        <v>104</v>
      </c>
      <c r="C59" t="s">
        <v>103</v>
      </c>
    </row>
    <row r="60" spans="1:3" x14ac:dyDescent="0.25">
      <c r="A60" s="1" t="str">
        <f>HYPERLINK("https://iate.europa.eu/entry/result/3574009/all", "3574009")</f>
        <v>3574009</v>
      </c>
      <c r="B60" t="s">
        <v>106</v>
      </c>
      <c r="C60" t="s">
        <v>105</v>
      </c>
    </row>
    <row r="61" spans="1:3" x14ac:dyDescent="0.25">
      <c r="A61" s="1" t="str">
        <f>HYPERLINK("https://iate.europa.eu/entry/result/316271/all", "316271")</f>
        <v>316271</v>
      </c>
      <c r="B61" t="s">
        <v>108</v>
      </c>
      <c r="C61" t="s">
        <v>107</v>
      </c>
    </row>
    <row r="62" spans="1:3" x14ac:dyDescent="0.25">
      <c r="A62" s="1" t="str">
        <f>HYPERLINK("https://iate.europa.eu/entry/result/1399255/all", "1399255")</f>
        <v>1399255</v>
      </c>
      <c r="B62" t="s">
        <v>110</v>
      </c>
      <c r="C62" t="s">
        <v>109</v>
      </c>
    </row>
    <row r="63" spans="1:3" x14ac:dyDescent="0.25">
      <c r="A63" s="1" t="str">
        <f>HYPERLINK("https://iate.europa.eu/entry/result/1399696/all", "1399696")</f>
        <v>1399696</v>
      </c>
      <c r="B63" t="s">
        <v>478</v>
      </c>
      <c r="C63" t="s">
        <v>111</v>
      </c>
    </row>
    <row r="64" spans="1:3" x14ac:dyDescent="0.25">
      <c r="A64" s="1" t="str">
        <f>HYPERLINK("https://iate.europa.eu/entry/result/1484943/all", "1484943")</f>
        <v>1484943</v>
      </c>
      <c r="B64" t="s">
        <v>113</v>
      </c>
      <c r="C64" t="s">
        <v>112</v>
      </c>
    </row>
    <row r="65" spans="1:3" x14ac:dyDescent="0.25">
      <c r="A65" s="1" t="str">
        <f>HYPERLINK("https://iate.europa.eu/entry/result/751602/all", "751602")</f>
        <v>751602</v>
      </c>
      <c r="B65" t="s">
        <v>115</v>
      </c>
      <c r="C65" t="s">
        <v>114</v>
      </c>
    </row>
    <row r="66" spans="1:3" x14ac:dyDescent="0.25">
      <c r="A66" s="1" t="str">
        <f>HYPERLINK("https://iate.europa.eu/entry/result/3560119/all", "3560119")</f>
        <v>3560119</v>
      </c>
      <c r="B66" t="s">
        <v>117</v>
      </c>
      <c r="C66" t="s">
        <v>116</v>
      </c>
    </row>
    <row r="67" spans="1:3" x14ac:dyDescent="0.25">
      <c r="A67" s="1" t="str">
        <f>HYPERLINK("https://iate.europa.eu/entry/result/380696/all", "380696")</f>
        <v>380696</v>
      </c>
      <c r="B67" t="s">
        <v>119</v>
      </c>
      <c r="C67" t="s">
        <v>118</v>
      </c>
    </row>
    <row r="68" spans="1:3" x14ac:dyDescent="0.25">
      <c r="A68" s="1" t="str">
        <f>HYPERLINK("https://iate.europa.eu/entry/result/1103288/all", "1103288")</f>
        <v>1103288</v>
      </c>
      <c r="B68" t="s">
        <v>121</v>
      </c>
      <c r="C68" t="s">
        <v>120</v>
      </c>
    </row>
    <row r="69" spans="1:3" x14ac:dyDescent="0.25">
      <c r="A69" s="1" t="str">
        <f>HYPERLINK("https://iate.europa.eu/entry/result/2208406/all", "2208406")</f>
        <v>2208406</v>
      </c>
      <c r="B69" t="s">
        <v>123</v>
      </c>
      <c r="C69" t="s">
        <v>122</v>
      </c>
    </row>
    <row r="70" spans="1:3" x14ac:dyDescent="0.25">
      <c r="A70" s="1" t="str">
        <f>HYPERLINK("https://iate.europa.eu/entry/result/911458/all", "911458")</f>
        <v>911458</v>
      </c>
      <c r="B70" t="s">
        <v>462</v>
      </c>
      <c r="C70" t="s">
        <v>124</v>
      </c>
    </row>
    <row r="71" spans="1:3" x14ac:dyDescent="0.25">
      <c r="A71" s="1" t="str">
        <f>HYPERLINK("https://iate.europa.eu/entry/result/2242278/all", "2242278")</f>
        <v>2242278</v>
      </c>
      <c r="B71" t="s">
        <v>126</v>
      </c>
      <c r="C71" t="s">
        <v>125</v>
      </c>
    </row>
    <row r="72" spans="1:3" x14ac:dyDescent="0.25">
      <c r="A72" s="1" t="str">
        <f>HYPERLINK("https://iate.europa.eu/entry/result/1399704/all", "1399704")</f>
        <v>1399704</v>
      </c>
      <c r="B72" t="s">
        <v>128</v>
      </c>
      <c r="C72" t="s">
        <v>127</v>
      </c>
    </row>
    <row r="73" spans="1:3" x14ac:dyDescent="0.25">
      <c r="A73" s="1" t="str">
        <f>HYPERLINK("https://iate.europa.eu/entry/result/3574264/all", "3574264")</f>
        <v>3574264</v>
      </c>
      <c r="B73" t="s">
        <v>130</v>
      </c>
      <c r="C73" t="s">
        <v>129</v>
      </c>
    </row>
    <row r="74" spans="1:3" x14ac:dyDescent="0.25">
      <c r="A74" s="1" t="str">
        <f>HYPERLINK("https://iate.europa.eu/entry/result/1695846/all", "1695846")</f>
        <v>1695846</v>
      </c>
      <c r="B74" t="s">
        <v>463</v>
      </c>
      <c r="C74" t="s">
        <v>131</v>
      </c>
    </row>
    <row r="75" spans="1:3" x14ac:dyDescent="0.25">
      <c r="A75" s="1" t="str">
        <f>HYPERLINK("https://iate.europa.eu/entry/result/917016/all", "917016")</f>
        <v>917016</v>
      </c>
      <c r="B75" t="s">
        <v>464</v>
      </c>
      <c r="C75" t="s">
        <v>132</v>
      </c>
    </row>
    <row r="76" spans="1:3" x14ac:dyDescent="0.25">
      <c r="A76" s="1" t="str">
        <f>HYPERLINK("https://iate.europa.eu/entry/result/3578727/all", "3578727")</f>
        <v>3578727</v>
      </c>
      <c r="B76" t="s">
        <v>134</v>
      </c>
      <c r="C76" t="s">
        <v>133</v>
      </c>
    </row>
    <row r="77" spans="1:3" x14ac:dyDescent="0.25">
      <c r="A77" s="1" t="str">
        <f>HYPERLINK("https://iate.europa.eu/entry/result/902243/all", "902243")</f>
        <v>902243</v>
      </c>
      <c r="B77" t="s">
        <v>136</v>
      </c>
      <c r="C77" t="s">
        <v>135</v>
      </c>
    </row>
    <row r="78" spans="1:3" x14ac:dyDescent="0.25">
      <c r="A78" s="1" t="str">
        <f>HYPERLINK("https://iate.europa.eu/entry/result/290421/all", "290421")</f>
        <v>290421</v>
      </c>
      <c r="B78" t="s">
        <v>138</v>
      </c>
      <c r="C78" t="s">
        <v>137</v>
      </c>
    </row>
    <row r="79" spans="1:3" x14ac:dyDescent="0.25">
      <c r="A79" s="1" t="str">
        <f>HYPERLINK("https://iate.europa.eu/entry/result/918802/all", "918802")</f>
        <v>918802</v>
      </c>
      <c r="B79" t="s">
        <v>140</v>
      </c>
      <c r="C79" t="s">
        <v>139</v>
      </c>
    </row>
    <row r="80" spans="1:3" x14ac:dyDescent="0.25">
      <c r="A80" s="1" t="str">
        <f>HYPERLINK("https://iate.europa.eu/entry/result/926250/all", "926250")</f>
        <v>926250</v>
      </c>
      <c r="B80" t="s">
        <v>142</v>
      </c>
      <c r="C80" t="s">
        <v>141</v>
      </c>
    </row>
    <row r="81" spans="1:3" x14ac:dyDescent="0.25">
      <c r="A81" s="1" t="str">
        <f>HYPERLINK("https://iate.europa.eu/entry/result/795390/all", "795390")</f>
        <v>795390</v>
      </c>
      <c r="B81" t="s">
        <v>144</v>
      </c>
      <c r="C81" t="s">
        <v>143</v>
      </c>
    </row>
    <row r="82" spans="1:3" x14ac:dyDescent="0.25">
      <c r="A82" s="1" t="str">
        <f>HYPERLINK("https://iate.europa.eu/entry/result/263407/all", "263407")</f>
        <v>263407</v>
      </c>
      <c r="B82" t="s">
        <v>146</v>
      </c>
      <c r="C82" t="s">
        <v>145</v>
      </c>
    </row>
    <row r="83" spans="1:3" x14ac:dyDescent="0.25">
      <c r="A83" s="1" t="str">
        <f>HYPERLINK("https://iate.europa.eu/entry/result/1484635/all", "1484635")</f>
        <v>1484635</v>
      </c>
      <c r="B83" t="s">
        <v>148</v>
      </c>
      <c r="C83" t="s">
        <v>147</v>
      </c>
    </row>
    <row r="84" spans="1:3" x14ac:dyDescent="0.25">
      <c r="A84" s="1" t="str">
        <f>HYPERLINK("https://iate.europa.eu/entry/result/3503678/all", "3503678")</f>
        <v>3503678</v>
      </c>
      <c r="B84" t="s">
        <v>150</v>
      </c>
      <c r="C84" t="s">
        <v>149</v>
      </c>
    </row>
    <row r="85" spans="1:3" x14ac:dyDescent="0.25">
      <c r="A85" s="1" t="str">
        <f>HYPERLINK("https://iate.europa.eu/entry/result/3503693/all", "3503693")</f>
        <v>3503693</v>
      </c>
      <c r="B85" t="s">
        <v>152</v>
      </c>
      <c r="C85" t="s">
        <v>151</v>
      </c>
    </row>
    <row r="86" spans="1:3" x14ac:dyDescent="0.25">
      <c r="A86" s="1" t="str">
        <f>HYPERLINK("https://iate.europa.eu/entry/result/3574169/all", "3574169")</f>
        <v>3574169</v>
      </c>
      <c r="B86" t="s">
        <v>154</v>
      </c>
      <c r="C86" t="s">
        <v>153</v>
      </c>
    </row>
    <row r="87" spans="1:3" x14ac:dyDescent="0.25">
      <c r="A87" s="1" t="str">
        <f>HYPERLINK("https://iate.europa.eu/entry/result/1875228/all", "1875228")</f>
        <v>1875228</v>
      </c>
      <c r="B87" t="s">
        <v>156</v>
      </c>
      <c r="C87" t="s">
        <v>155</v>
      </c>
    </row>
    <row r="88" spans="1:3" x14ac:dyDescent="0.25">
      <c r="A88" s="1" t="str">
        <f>HYPERLINK("https://iate.europa.eu/entry/result/917359/all", "917359")</f>
        <v>917359</v>
      </c>
      <c r="B88" t="s">
        <v>158</v>
      </c>
      <c r="C88" t="s">
        <v>157</v>
      </c>
    </row>
    <row r="89" spans="1:3" x14ac:dyDescent="0.25">
      <c r="A89" s="1" t="str">
        <f>HYPERLINK("https://iate.europa.eu/entry/result/3574762/all", "3574762")</f>
        <v>3574762</v>
      </c>
      <c r="B89" t="s">
        <v>160</v>
      </c>
      <c r="C89" t="s">
        <v>159</v>
      </c>
    </row>
    <row r="90" spans="1:3" x14ac:dyDescent="0.25">
      <c r="A90" s="1" t="str">
        <f>HYPERLINK("https://iate.europa.eu/entry/result/3574760/all", "3574760")</f>
        <v>3574760</v>
      </c>
      <c r="B90" t="s">
        <v>162</v>
      </c>
      <c r="C90" t="s">
        <v>161</v>
      </c>
    </row>
    <row r="91" spans="1:3" x14ac:dyDescent="0.25">
      <c r="A91" s="1" t="str">
        <f>HYPERLINK("https://iate.europa.eu/entry/result/351456/all", "351456")</f>
        <v>351456</v>
      </c>
      <c r="B91" t="s">
        <v>164</v>
      </c>
      <c r="C91" t="s">
        <v>163</v>
      </c>
    </row>
    <row r="92" spans="1:3" x14ac:dyDescent="0.25">
      <c r="A92" s="1" t="str">
        <f>HYPERLINK("https://iate.europa.eu/entry/result/2250704/all", "2250704")</f>
        <v>2250704</v>
      </c>
      <c r="B92" t="s">
        <v>166</v>
      </c>
      <c r="C92" t="s">
        <v>165</v>
      </c>
    </row>
    <row r="93" spans="1:3" x14ac:dyDescent="0.25">
      <c r="A93" s="1" t="str">
        <f>HYPERLINK("https://iate.europa.eu/entry/result/3574986/all", "3574986")</f>
        <v>3574986</v>
      </c>
      <c r="B93" t="s">
        <v>168</v>
      </c>
      <c r="C93" t="s">
        <v>167</v>
      </c>
    </row>
    <row r="94" spans="1:3" x14ac:dyDescent="0.25">
      <c r="A94" s="1" t="str">
        <f>HYPERLINK("https://iate.europa.eu/entry/result/3571990/all", "3571990")</f>
        <v>3571990</v>
      </c>
      <c r="B94" t="s">
        <v>170</v>
      </c>
      <c r="C94" t="s">
        <v>169</v>
      </c>
    </row>
    <row r="95" spans="1:3" x14ac:dyDescent="0.25">
      <c r="A95" s="1" t="str">
        <f>HYPERLINK("https://iate.europa.eu/entry/result/3503092/all", "3503092")</f>
        <v>3503092</v>
      </c>
      <c r="B95" t="s">
        <v>172</v>
      </c>
      <c r="C95" t="s">
        <v>171</v>
      </c>
    </row>
    <row r="96" spans="1:3" x14ac:dyDescent="0.25">
      <c r="A96" s="1" t="str">
        <f>HYPERLINK("https://iate.europa.eu/entry/result/1399187/all", "1399187")</f>
        <v>1399187</v>
      </c>
      <c r="B96" t="s">
        <v>174</v>
      </c>
      <c r="C96" t="s">
        <v>173</v>
      </c>
    </row>
    <row r="97" spans="1:3" x14ac:dyDescent="0.25">
      <c r="A97" s="1" t="str">
        <f>HYPERLINK("https://iate.europa.eu/entry/result/3551068/all", "3551068")</f>
        <v>3551068</v>
      </c>
      <c r="B97" t="s">
        <v>176</v>
      </c>
      <c r="C97" t="s">
        <v>175</v>
      </c>
    </row>
    <row r="98" spans="1:3" x14ac:dyDescent="0.25">
      <c r="A98" s="1" t="str">
        <f>HYPERLINK("https://iate.europa.eu/entry/result/3551069/all", "3551069")</f>
        <v>3551069</v>
      </c>
      <c r="B98" t="s">
        <v>176</v>
      </c>
      <c r="C98" t="s">
        <v>177</v>
      </c>
    </row>
    <row r="99" spans="1:3" x14ac:dyDescent="0.25">
      <c r="A99" s="1" t="str">
        <f>HYPERLINK("https://iate.europa.eu/entry/result/931229/all", "931229")</f>
        <v>931229</v>
      </c>
      <c r="B99" t="s">
        <v>179</v>
      </c>
      <c r="C99" t="s">
        <v>178</v>
      </c>
    </row>
    <row r="100" spans="1:3" x14ac:dyDescent="0.25">
      <c r="A100" s="1" t="str">
        <f>HYPERLINK("https://iate.europa.eu/entry/result/1356099/all", "1356099")</f>
        <v>1356099</v>
      </c>
      <c r="B100" t="s">
        <v>181</v>
      </c>
      <c r="C100" t="s">
        <v>180</v>
      </c>
    </row>
    <row r="101" spans="1:3" x14ac:dyDescent="0.25">
      <c r="A101" s="1" t="str">
        <f>HYPERLINK("https://iate.europa.eu/entry/result/1269784/all", "1269784")</f>
        <v>1269784</v>
      </c>
      <c r="B101" t="s">
        <v>183</v>
      </c>
      <c r="C101" t="s">
        <v>182</v>
      </c>
    </row>
    <row r="102" spans="1:3" x14ac:dyDescent="0.25">
      <c r="A102" s="1" t="str">
        <f>HYPERLINK("https://iate.europa.eu/entry/result/3510439/all", "3510439")</f>
        <v>3510439</v>
      </c>
      <c r="B102" t="s">
        <v>185</v>
      </c>
      <c r="C102" t="s">
        <v>184</v>
      </c>
    </row>
    <row r="103" spans="1:3" x14ac:dyDescent="0.25">
      <c r="A103" s="1" t="str">
        <f>HYPERLINK("https://iate.europa.eu/entry/result/1695501/all", "1695501")</f>
        <v>1695501</v>
      </c>
      <c r="B103" t="s">
        <v>187</v>
      </c>
      <c r="C103" t="s">
        <v>186</v>
      </c>
    </row>
    <row r="104" spans="1:3" x14ac:dyDescent="0.25">
      <c r="A104" s="1" t="str">
        <f>HYPERLINK("https://iate.europa.eu/entry/result/912495/all", "912495")</f>
        <v>912495</v>
      </c>
      <c r="B104" t="s">
        <v>189</v>
      </c>
      <c r="C104" t="s">
        <v>188</v>
      </c>
    </row>
    <row r="105" spans="1:3" x14ac:dyDescent="0.25">
      <c r="A105" s="1" t="str">
        <f>HYPERLINK("https://iate.europa.eu/entry/result/1483754/all", "1483754")</f>
        <v>1483754</v>
      </c>
      <c r="B105" t="s">
        <v>465</v>
      </c>
      <c r="C105" t="s">
        <v>190</v>
      </c>
    </row>
    <row r="106" spans="1:3" x14ac:dyDescent="0.25">
      <c r="A106" s="1" t="str">
        <f>HYPERLINK("https://iate.europa.eu/entry/result/3561276/all", "3561276")</f>
        <v>3561276</v>
      </c>
      <c r="B106" t="s">
        <v>192</v>
      </c>
      <c r="C106" t="s">
        <v>191</v>
      </c>
    </row>
    <row r="107" spans="1:3" x14ac:dyDescent="0.25">
      <c r="A107" s="1" t="str">
        <f>HYPERLINK("https://iate.europa.eu/entry/result/918165/all", "918165")</f>
        <v>918165</v>
      </c>
      <c r="B107" t="s">
        <v>194</v>
      </c>
      <c r="C107" t="s">
        <v>193</v>
      </c>
    </row>
    <row r="108" spans="1:3" x14ac:dyDescent="0.25">
      <c r="A108" s="1" t="str">
        <f>HYPERLINK("https://iate.europa.eu/entry/result/1399141/all", "1399141")</f>
        <v>1399141</v>
      </c>
      <c r="B108" t="s">
        <v>196</v>
      </c>
      <c r="C108" t="s">
        <v>195</v>
      </c>
    </row>
    <row r="109" spans="1:3" x14ac:dyDescent="0.25">
      <c r="A109" s="1" t="str">
        <f>HYPERLINK("https://iate.europa.eu/entry/result/3520630/all", "3520630")</f>
        <v>3520630</v>
      </c>
      <c r="B109" t="s">
        <v>198</v>
      </c>
      <c r="C109" t="s">
        <v>197</v>
      </c>
    </row>
    <row r="110" spans="1:3" x14ac:dyDescent="0.25">
      <c r="A110" s="1" t="str">
        <f>HYPERLINK("https://iate.europa.eu/entry/result/3543211/all", "3543211")</f>
        <v>3543211</v>
      </c>
      <c r="B110" t="s">
        <v>200</v>
      </c>
      <c r="C110" t="s">
        <v>199</v>
      </c>
    </row>
    <row r="111" spans="1:3" x14ac:dyDescent="0.25">
      <c r="A111" s="1" t="str">
        <f>HYPERLINK("https://iate.europa.eu/entry/result/2229866/all", "2229866")</f>
        <v>2229866</v>
      </c>
      <c r="B111" t="s">
        <v>202</v>
      </c>
      <c r="C111" t="s">
        <v>201</v>
      </c>
    </row>
    <row r="112" spans="1:3" x14ac:dyDescent="0.25">
      <c r="A112" s="1" t="str">
        <f>HYPERLINK("https://iate.europa.eu/entry/result/3574127/all", "3574127")</f>
        <v>3574127</v>
      </c>
      <c r="B112" t="s">
        <v>204</v>
      </c>
      <c r="C112" t="s">
        <v>203</v>
      </c>
    </row>
    <row r="113" spans="1:3" x14ac:dyDescent="0.25">
      <c r="A113" s="1" t="str">
        <f>HYPERLINK("https://iate.europa.eu/entry/result/933370/all", "933370")</f>
        <v>933370</v>
      </c>
      <c r="B113" t="s">
        <v>206</v>
      </c>
      <c r="C113" t="s">
        <v>205</v>
      </c>
    </row>
    <row r="114" spans="1:3" x14ac:dyDescent="0.25">
      <c r="A114" s="1" t="str">
        <f>HYPERLINK("https://iate.europa.eu/entry/result/3564269/all", "3564269")</f>
        <v>3564269</v>
      </c>
      <c r="B114" t="s">
        <v>208</v>
      </c>
      <c r="C114" t="s">
        <v>207</v>
      </c>
    </row>
    <row r="115" spans="1:3" x14ac:dyDescent="0.25">
      <c r="A115" s="1" t="str">
        <f>HYPERLINK("https://iate.europa.eu/entry/result/3550656/all", "3550656")</f>
        <v>3550656</v>
      </c>
      <c r="B115" t="s">
        <v>466</v>
      </c>
      <c r="C115" t="s">
        <v>209</v>
      </c>
    </row>
    <row r="116" spans="1:3" x14ac:dyDescent="0.25">
      <c r="A116" s="1" t="str">
        <f>HYPERLINK("https://iate.europa.eu/entry/result/1756934/all", "1756934")</f>
        <v>1756934</v>
      </c>
      <c r="B116" t="s">
        <v>211</v>
      </c>
      <c r="C116" t="s">
        <v>210</v>
      </c>
    </row>
    <row r="117" spans="1:3" x14ac:dyDescent="0.25">
      <c r="A117" s="1" t="str">
        <f>HYPERLINK("https://iate.europa.eu/entry/result/917999/all", "917999")</f>
        <v>917999</v>
      </c>
      <c r="B117" t="s">
        <v>212</v>
      </c>
      <c r="C117" t="s">
        <v>212</v>
      </c>
    </row>
    <row r="118" spans="1:3" x14ac:dyDescent="0.25">
      <c r="A118" s="1" t="str">
        <f>HYPERLINK("https://iate.europa.eu/entry/result/1399201/all", "1399201")</f>
        <v>1399201</v>
      </c>
      <c r="B118" t="s">
        <v>214</v>
      </c>
      <c r="C118" t="s">
        <v>213</v>
      </c>
    </row>
    <row r="119" spans="1:3" x14ac:dyDescent="0.25">
      <c r="A119" s="1" t="str">
        <f>HYPERLINK("https://iate.europa.eu/entry/result/919363/all", "919363")</f>
        <v>919363</v>
      </c>
      <c r="B119" t="s">
        <v>216</v>
      </c>
      <c r="C119" t="s">
        <v>215</v>
      </c>
    </row>
    <row r="120" spans="1:3" x14ac:dyDescent="0.25">
      <c r="A120" s="1" t="str">
        <f>HYPERLINK("https://iate.europa.eu/entry/result/265898/all", "265898")</f>
        <v>265898</v>
      </c>
      <c r="B120" t="s">
        <v>218</v>
      </c>
      <c r="C120" t="s">
        <v>217</v>
      </c>
    </row>
    <row r="121" spans="1:3" x14ac:dyDescent="0.25">
      <c r="A121" s="1" t="str">
        <f>HYPERLINK("https://iate.europa.eu/entry/result/753437/all", "753437")</f>
        <v>753437</v>
      </c>
      <c r="B121" t="s">
        <v>220</v>
      </c>
      <c r="C121" t="s">
        <v>219</v>
      </c>
    </row>
    <row r="122" spans="1:3" x14ac:dyDescent="0.25">
      <c r="A122" s="1" t="str">
        <f>HYPERLINK("https://iate.europa.eu/entry/result/3573430/all", "3573430")</f>
        <v>3573430</v>
      </c>
      <c r="B122" t="s">
        <v>222</v>
      </c>
      <c r="C122" t="s">
        <v>221</v>
      </c>
    </row>
    <row r="123" spans="1:3" x14ac:dyDescent="0.25">
      <c r="A123" s="1" t="str">
        <f>HYPERLINK("https://iate.europa.eu/entry/result/3504080/all", "3504080")</f>
        <v>3504080</v>
      </c>
      <c r="B123" t="s">
        <v>224</v>
      </c>
      <c r="C123" t="s">
        <v>223</v>
      </c>
    </row>
    <row r="124" spans="1:3" x14ac:dyDescent="0.25">
      <c r="A124" s="1" t="str">
        <f>HYPERLINK("https://iate.europa.eu/entry/result/3528642/all", "3528642")</f>
        <v>3528642</v>
      </c>
      <c r="B124" t="s">
        <v>226</v>
      </c>
      <c r="C124" t="s">
        <v>225</v>
      </c>
    </row>
    <row r="125" spans="1:3" x14ac:dyDescent="0.25">
      <c r="A125" s="1" t="str">
        <f>HYPERLINK("https://iate.europa.eu/entry/result/918934/all", "918934")</f>
        <v>918934</v>
      </c>
      <c r="B125" t="s">
        <v>228</v>
      </c>
      <c r="C125" t="s">
        <v>227</v>
      </c>
    </row>
    <row r="126" spans="1:3" x14ac:dyDescent="0.25">
      <c r="A126" s="1" t="str">
        <f>HYPERLINK("https://iate.europa.eu/entry/result/919517/all", "919517")</f>
        <v>919517</v>
      </c>
      <c r="B126" t="s">
        <v>230</v>
      </c>
      <c r="C126" t="s">
        <v>229</v>
      </c>
    </row>
    <row r="127" spans="1:3" x14ac:dyDescent="0.25">
      <c r="A127" s="1" t="str">
        <f>HYPERLINK("https://iate.europa.eu/entry/result/918814/all", "918814")</f>
        <v>918814</v>
      </c>
      <c r="B127" t="s">
        <v>467</v>
      </c>
      <c r="C127" t="s">
        <v>231</v>
      </c>
    </row>
    <row r="128" spans="1:3" x14ac:dyDescent="0.25">
      <c r="A128" s="1" t="str">
        <f>HYPERLINK("https://iate.europa.eu/entry/result/907609/all", "907609")</f>
        <v>907609</v>
      </c>
      <c r="B128" t="s">
        <v>233</v>
      </c>
      <c r="C128" t="s">
        <v>232</v>
      </c>
    </row>
    <row r="129" spans="1:3" x14ac:dyDescent="0.25">
      <c r="A129" s="1" t="str">
        <f>HYPERLINK("https://iate.europa.eu/entry/result/909047/all", "909047")</f>
        <v>909047</v>
      </c>
      <c r="B129" t="s">
        <v>235</v>
      </c>
      <c r="C129" t="s">
        <v>234</v>
      </c>
    </row>
    <row r="130" spans="1:3" x14ac:dyDescent="0.25">
      <c r="A130" s="1" t="str">
        <f>HYPERLINK("https://iate.europa.eu/entry/result/883856/all", "883856")</f>
        <v>883856</v>
      </c>
      <c r="B130" t="s">
        <v>237</v>
      </c>
      <c r="C130" t="s">
        <v>236</v>
      </c>
    </row>
    <row r="131" spans="1:3" x14ac:dyDescent="0.25">
      <c r="A131" s="1" t="str">
        <f>HYPERLINK("https://iate.europa.eu/entry/result/1867596/all", "1867596")</f>
        <v>1867596</v>
      </c>
      <c r="B131" t="s">
        <v>239</v>
      </c>
      <c r="C131" t="s">
        <v>238</v>
      </c>
    </row>
    <row r="132" spans="1:3" x14ac:dyDescent="0.25">
      <c r="A132" s="1" t="str">
        <f>HYPERLINK("https://iate.europa.eu/entry/result/933380/all", "933380")</f>
        <v>933380</v>
      </c>
      <c r="B132" t="s">
        <v>241</v>
      </c>
      <c r="C132" t="s">
        <v>240</v>
      </c>
    </row>
    <row r="133" spans="1:3" x14ac:dyDescent="0.25">
      <c r="A133" s="1" t="str">
        <f>HYPERLINK("https://iate.europa.eu/entry/result/922171/all", "922171")</f>
        <v>922171</v>
      </c>
      <c r="B133" t="s">
        <v>243</v>
      </c>
      <c r="C133" t="s">
        <v>242</v>
      </c>
    </row>
    <row r="134" spans="1:3" x14ac:dyDescent="0.25">
      <c r="A134" s="1" t="str">
        <f>HYPERLINK("https://iate.europa.eu/entry/result/3578294/all", "3578294")</f>
        <v>3578294</v>
      </c>
      <c r="B134" t="s">
        <v>245</v>
      </c>
      <c r="C134" t="s">
        <v>244</v>
      </c>
    </row>
    <row r="135" spans="1:3" x14ac:dyDescent="0.25">
      <c r="A135" s="1" t="str">
        <f>HYPERLINK("https://iate.europa.eu/entry/result/3578293/all", "3578293")</f>
        <v>3578293</v>
      </c>
      <c r="B135" t="s">
        <v>247</v>
      </c>
      <c r="C135" t="s">
        <v>246</v>
      </c>
    </row>
    <row r="136" spans="1:3" x14ac:dyDescent="0.25">
      <c r="A136" s="1" t="str">
        <f>HYPERLINK("https://iate.europa.eu/entry/result/907080/all", "907080")</f>
        <v>907080</v>
      </c>
      <c r="B136" t="s">
        <v>249</v>
      </c>
      <c r="C136" t="s">
        <v>248</v>
      </c>
    </row>
    <row r="137" spans="1:3" x14ac:dyDescent="0.25">
      <c r="A137" s="1" t="str">
        <f>HYPERLINK("https://iate.europa.eu/entry/result/3555847/all", "3555847")</f>
        <v>3555847</v>
      </c>
      <c r="B137" t="s">
        <v>251</v>
      </c>
      <c r="C137" t="s">
        <v>250</v>
      </c>
    </row>
    <row r="138" spans="1:3" x14ac:dyDescent="0.25">
      <c r="A138" s="1" t="str">
        <f>HYPERLINK("https://iate.europa.eu/entry/result/3541823/all", "3541823")</f>
        <v>3541823</v>
      </c>
      <c r="B138" t="s">
        <v>253</v>
      </c>
      <c r="C138" t="s">
        <v>252</v>
      </c>
    </row>
    <row r="139" spans="1:3" x14ac:dyDescent="0.25">
      <c r="A139" s="1" t="str">
        <f>HYPERLINK("https://iate.europa.eu/entry/result/3565973/all", "3565973")</f>
        <v>3565973</v>
      </c>
      <c r="B139" t="s">
        <v>255</v>
      </c>
      <c r="C139" t="s">
        <v>254</v>
      </c>
    </row>
    <row r="140" spans="1:3" x14ac:dyDescent="0.25">
      <c r="A140" s="1" t="str">
        <f>HYPERLINK("https://iate.europa.eu/entry/result/1875432/all", "1875432")</f>
        <v>1875432</v>
      </c>
      <c r="B140" t="s">
        <v>257</v>
      </c>
      <c r="C140" t="s">
        <v>256</v>
      </c>
    </row>
    <row r="141" spans="1:3" x14ac:dyDescent="0.25">
      <c r="A141" s="1" t="str">
        <f>HYPERLINK("https://iate.europa.eu/entry/result/897320/all", "897320")</f>
        <v>897320</v>
      </c>
      <c r="B141" t="s">
        <v>259</v>
      </c>
      <c r="C141" t="s">
        <v>258</v>
      </c>
    </row>
    <row r="142" spans="1:3" x14ac:dyDescent="0.25">
      <c r="A142" s="1" t="str">
        <f>HYPERLINK("https://iate.europa.eu/entry/result/1484720/all", "1484720")</f>
        <v>1484720</v>
      </c>
      <c r="B142" t="s">
        <v>468</v>
      </c>
      <c r="C142" t="s">
        <v>260</v>
      </c>
    </row>
    <row r="143" spans="1:3" x14ac:dyDescent="0.25">
      <c r="A143" s="1" t="str">
        <f>HYPERLINK("https://iate.europa.eu/entry/result/896730/all", "896730")</f>
        <v>896730</v>
      </c>
      <c r="B143" t="s">
        <v>262</v>
      </c>
      <c r="C143" t="s">
        <v>261</v>
      </c>
    </row>
    <row r="144" spans="1:3" x14ac:dyDescent="0.25">
      <c r="A144" s="1" t="str">
        <f>HYPERLINK("https://iate.europa.eu/entry/result/915872/all", "915872")</f>
        <v>915872</v>
      </c>
      <c r="B144" t="s">
        <v>264</v>
      </c>
      <c r="C144" t="s">
        <v>263</v>
      </c>
    </row>
    <row r="145" spans="1:3" x14ac:dyDescent="0.25">
      <c r="A145" s="1" t="str">
        <f>HYPERLINK("https://iate.europa.eu/entry/result/3542235/all", "3542235")</f>
        <v>3542235</v>
      </c>
      <c r="B145" t="s">
        <v>266</v>
      </c>
      <c r="C145" t="s">
        <v>265</v>
      </c>
    </row>
    <row r="146" spans="1:3" x14ac:dyDescent="0.25">
      <c r="A146" s="1" t="str">
        <f>HYPERLINK("https://iate.europa.eu/entry/result/3530922/all", "3530922")</f>
        <v>3530922</v>
      </c>
      <c r="B146" t="s">
        <v>268</v>
      </c>
      <c r="C146" t="s">
        <v>267</v>
      </c>
    </row>
    <row r="147" spans="1:3" x14ac:dyDescent="0.25">
      <c r="A147" s="1" t="str">
        <f>HYPERLINK("https://iate.europa.eu/entry/result/1484640/all", "1484640")</f>
        <v>1484640</v>
      </c>
      <c r="B147" t="s">
        <v>270</v>
      </c>
      <c r="C147" t="s">
        <v>269</v>
      </c>
    </row>
    <row r="148" spans="1:3" x14ac:dyDescent="0.25">
      <c r="A148" s="1" t="str">
        <f>HYPERLINK("https://iate.europa.eu/entry/result/897324/all", "897324")</f>
        <v>897324</v>
      </c>
      <c r="B148" t="s">
        <v>272</v>
      </c>
      <c r="C148" t="s">
        <v>271</v>
      </c>
    </row>
    <row r="149" spans="1:3" x14ac:dyDescent="0.25">
      <c r="A149" s="1" t="str">
        <f>HYPERLINK("https://iate.europa.eu/entry/result/3578283/all", "3578283")</f>
        <v>3578283</v>
      </c>
      <c r="B149" t="s">
        <v>274</v>
      </c>
      <c r="C149" t="s">
        <v>273</v>
      </c>
    </row>
    <row r="150" spans="1:3" x14ac:dyDescent="0.25">
      <c r="A150" s="1" t="str">
        <f>HYPERLINK("https://iate.europa.eu/entry/result/3578250/all", "3578250")</f>
        <v>3578250</v>
      </c>
      <c r="B150" t="s">
        <v>276</v>
      </c>
      <c r="C150" t="s">
        <v>275</v>
      </c>
    </row>
    <row r="151" spans="1:3" x14ac:dyDescent="0.25">
      <c r="A151" s="1" t="str">
        <f>HYPERLINK("https://iate.europa.eu/entry/result/3578249/all", "3578249")</f>
        <v>3578249</v>
      </c>
      <c r="B151" t="s">
        <v>278</v>
      </c>
      <c r="C151" t="s">
        <v>277</v>
      </c>
    </row>
    <row r="152" spans="1:3" x14ac:dyDescent="0.25">
      <c r="A152" s="1" t="str">
        <f>HYPERLINK("https://iate.europa.eu/entry/result/176235/all", "176235")</f>
        <v>176235</v>
      </c>
      <c r="B152" t="s">
        <v>469</v>
      </c>
      <c r="C152" t="s">
        <v>279</v>
      </c>
    </row>
    <row r="153" spans="1:3" x14ac:dyDescent="0.25">
      <c r="A153" s="1" t="str">
        <f>HYPERLINK("https://iate.europa.eu/entry/result/857048/all", "857048")</f>
        <v>857048</v>
      </c>
      <c r="B153" t="s">
        <v>281</v>
      </c>
      <c r="C153" t="s">
        <v>280</v>
      </c>
    </row>
    <row r="154" spans="1:3" x14ac:dyDescent="0.25">
      <c r="A154" s="1" t="str">
        <f>HYPERLINK("https://iate.europa.eu/entry/result/3570469/all", "3570469")</f>
        <v>3570469</v>
      </c>
      <c r="B154" t="s">
        <v>283</v>
      </c>
      <c r="C154" t="s">
        <v>282</v>
      </c>
    </row>
    <row r="155" spans="1:3" x14ac:dyDescent="0.25">
      <c r="A155" s="1" t="str">
        <f>HYPERLINK("https://iate.europa.eu/entry/result/3578248/all", "3578248")</f>
        <v>3578248</v>
      </c>
      <c r="B155" t="s">
        <v>285</v>
      </c>
      <c r="C155" t="s">
        <v>284</v>
      </c>
    </row>
    <row r="156" spans="1:3" x14ac:dyDescent="0.25">
      <c r="A156" s="1" t="str">
        <f>HYPERLINK("https://iate.europa.eu/entry/result/919098/all", "919098")</f>
        <v>919098</v>
      </c>
      <c r="B156" t="s">
        <v>287</v>
      </c>
      <c r="C156" t="s">
        <v>286</v>
      </c>
    </row>
    <row r="157" spans="1:3" x14ac:dyDescent="0.25">
      <c r="A157" s="1" t="str">
        <f>HYPERLINK("https://iate.europa.eu/entry/result/3500350/all", "3500350")</f>
        <v>3500350</v>
      </c>
      <c r="B157" t="s">
        <v>289</v>
      </c>
      <c r="C157" t="s">
        <v>288</v>
      </c>
    </row>
    <row r="158" spans="1:3" x14ac:dyDescent="0.25">
      <c r="A158" s="1" t="str">
        <f>HYPERLINK("https://iate.europa.eu/entry/result/930993/all", "930993")</f>
        <v>930993</v>
      </c>
      <c r="B158" t="s">
        <v>291</v>
      </c>
      <c r="C158" t="s">
        <v>290</v>
      </c>
    </row>
    <row r="159" spans="1:3" x14ac:dyDescent="0.25">
      <c r="A159" s="1" t="str">
        <f>HYPERLINK("https://iate.europa.eu/entry/result/1090663/all", "1090663")</f>
        <v>1090663</v>
      </c>
      <c r="B159" t="s">
        <v>293</v>
      </c>
      <c r="C159" t="s">
        <v>292</v>
      </c>
    </row>
    <row r="160" spans="1:3" x14ac:dyDescent="0.25">
      <c r="A160" s="1" t="str">
        <f>HYPERLINK("https://iate.europa.eu/entry/result/1695692/all", "1695692")</f>
        <v>1695692</v>
      </c>
      <c r="B160" t="s">
        <v>470</v>
      </c>
      <c r="C160" t="s">
        <v>294</v>
      </c>
    </row>
    <row r="161" spans="1:3" x14ac:dyDescent="0.25">
      <c r="A161" s="1" t="str">
        <f>HYPERLINK("https://iate.europa.eu/entry/result/3550264/all", "3550264")</f>
        <v>3550264</v>
      </c>
      <c r="B161" t="s">
        <v>296</v>
      </c>
      <c r="C161" t="s">
        <v>295</v>
      </c>
    </row>
    <row r="162" spans="1:3" x14ac:dyDescent="0.25">
      <c r="A162" s="1" t="str">
        <f>HYPERLINK("https://iate.europa.eu/entry/result/3516463/all", "3516463")</f>
        <v>3516463</v>
      </c>
      <c r="B162" t="s">
        <v>298</v>
      </c>
      <c r="C162" t="s">
        <v>297</v>
      </c>
    </row>
    <row r="163" spans="1:3" x14ac:dyDescent="0.25">
      <c r="A163" s="1" t="str">
        <f>HYPERLINK("https://iate.europa.eu/entry/result/1590960/all", "1590960")</f>
        <v>1590960</v>
      </c>
      <c r="B163" t="s">
        <v>471</v>
      </c>
      <c r="C163" t="s">
        <v>299</v>
      </c>
    </row>
    <row r="164" spans="1:3" x14ac:dyDescent="0.25">
      <c r="A164" s="1" t="str">
        <f>HYPERLINK("https://iate.europa.eu/entry/result/3574957/all", "3574957")</f>
        <v>3574957</v>
      </c>
      <c r="B164" t="s">
        <v>301</v>
      </c>
      <c r="C164" t="s">
        <v>300</v>
      </c>
    </row>
    <row r="165" spans="1:3" x14ac:dyDescent="0.25">
      <c r="A165" s="1" t="str">
        <f>HYPERLINK("https://iate.europa.eu/entry/result/1695263/all", "1695263")</f>
        <v>1695263</v>
      </c>
      <c r="B165" t="s">
        <v>303</v>
      </c>
      <c r="C165" t="s">
        <v>302</v>
      </c>
    </row>
    <row r="166" spans="1:3" x14ac:dyDescent="0.25">
      <c r="A166" s="1" t="str">
        <f>HYPERLINK("https://iate.europa.eu/entry/result/321544/all", "321544")</f>
        <v>321544</v>
      </c>
      <c r="B166" t="s">
        <v>305</v>
      </c>
      <c r="C166" t="s">
        <v>304</v>
      </c>
    </row>
    <row r="167" spans="1:3" x14ac:dyDescent="0.25">
      <c r="A167" s="1" t="str">
        <f>HYPERLINK("https://iate.europa.eu/entry/result/3567346/all", "3567346")</f>
        <v>3567346</v>
      </c>
      <c r="B167" t="s">
        <v>307</v>
      </c>
      <c r="C167" t="s">
        <v>306</v>
      </c>
    </row>
    <row r="168" spans="1:3" x14ac:dyDescent="0.25">
      <c r="A168" s="1" t="str">
        <f>HYPERLINK("https://iate.europa.eu/entry/result/3555574/all", "3555574")</f>
        <v>3555574</v>
      </c>
      <c r="B168" t="s">
        <v>309</v>
      </c>
      <c r="C168" t="s">
        <v>308</v>
      </c>
    </row>
    <row r="169" spans="1:3" x14ac:dyDescent="0.25">
      <c r="A169" s="1" t="str">
        <f>HYPERLINK("https://iate.europa.eu/entry/result/3574128/all", "3574128")</f>
        <v>3574128</v>
      </c>
      <c r="B169" t="s">
        <v>311</v>
      </c>
      <c r="C169" t="s">
        <v>310</v>
      </c>
    </row>
    <row r="170" spans="1:3" x14ac:dyDescent="0.25">
      <c r="A170" s="1" t="str">
        <f>HYPERLINK("https://iate.europa.eu/entry/result/3574258/all", "3574258")</f>
        <v>3574258</v>
      </c>
      <c r="B170" t="s">
        <v>313</v>
      </c>
      <c r="C170" t="s">
        <v>312</v>
      </c>
    </row>
    <row r="171" spans="1:3" x14ac:dyDescent="0.25">
      <c r="A171" s="1" t="str">
        <f>HYPERLINK("https://iate.europa.eu/entry/result/371042/all", "371042")</f>
        <v>371042</v>
      </c>
      <c r="B171" t="s">
        <v>315</v>
      </c>
      <c r="C171" t="s">
        <v>314</v>
      </c>
    </row>
    <row r="172" spans="1:3" x14ac:dyDescent="0.25">
      <c r="A172" s="1" t="str">
        <f>HYPERLINK("https://iate.europa.eu/entry/result/362140/all", "362140")</f>
        <v>362140</v>
      </c>
      <c r="B172" t="s">
        <v>317</v>
      </c>
      <c r="C172" t="s">
        <v>316</v>
      </c>
    </row>
    <row r="173" spans="1:3" x14ac:dyDescent="0.25">
      <c r="A173" s="1" t="str">
        <f>HYPERLINK("https://iate.europa.eu/entry/result/1695946/all", "1695946")</f>
        <v>1695946</v>
      </c>
      <c r="B173" t="s">
        <v>319</v>
      </c>
      <c r="C173" t="s">
        <v>318</v>
      </c>
    </row>
    <row r="174" spans="1:3" x14ac:dyDescent="0.25">
      <c r="A174" s="1" t="str">
        <f>HYPERLINK("https://iate.europa.eu/entry/result/3574596/all", "3574596")</f>
        <v>3574596</v>
      </c>
      <c r="B174" t="s">
        <v>321</v>
      </c>
      <c r="C174" t="s">
        <v>320</v>
      </c>
    </row>
    <row r="175" spans="1:3" x14ac:dyDescent="0.25">
      <c r="A175" s="1" t="str">
        <f>HYPERLINK("https://iate.europa.eu/entry/result/1695959/all", "1695959")</f>
        <v>1695959</v>
      </c>
      <c r="B175" t="s">
        <v>323</v>
      </c>
      <c r="C175" t="s">
        <v>322</v>
      </c>
    </row>
    <row r="176" spans="1:3" x14ac:dyDescent="0.25">
      <c r="A176" s="1" t="str">
        <f>HYPERLINK("https://iate.europa.eu/entry/result/1399163/all", "1399163")</f>
        <v>1399163</v>
      </c>
      <c r="B176" t="s">
        <v>325</v>
      </c>
      <c r="C176" t="s">
        <v>324</v>
      </c>
    </row>
    <row r="177" spans="1:3" x14ac:dyDescent="0.25">
      <c r="A177" s="1" t="str">
        <f>HYPERLINK("https://iate.europa.eu/entry/result/3578237/all", "3578237")</f>
        <v>3578237</v>
      </c>
      <c r="B177" t="s">
        <v>327</v>
      </c>
      <c r="C177" t="s">
        <v>326</v>
      </c>
    </row>
    <row r="178" spans="1:3" x14ac:dyDescent="0.25">
      <c r="A178" s="1" t="str">
        <f>HYPERLINK("https://iate.europa.eu/entry/result/1641673/all", "1641673")</f>
        <v>1641673</v>
      </c>
      <c r="B178" t="s">
        <v>329</v>
      </c>
      <c r="C178" t="s">
        <v>328</v>
      </c>
    </row>
    <row r="179" spans="1:3" x14ac:dyDescent="0.25">
      <c r="A179" s="1" t="str">
        <f>HYPERLINK("https://iate.europa.eu/entry/result/1590963/all", "1590963")</f>
        <v>1590963</v>
      </c>
      <c r="B179" t="s">
        <v>331</v>
      </c>
      <c r="C179" t="s">
        <v>330</v>
      </c>
    </row>
    <row r="180" spans="1:3" x14ac:dyDescent="0.25">
      <c r="A180" s="1" t="str">
        <f>HYPERLINK("https://iate.europa.eu/entry/result/1383128/all", "1383128")</f>
        <v>1383128</v>
      </c>
      <c r="B180" t="s">
        <v>332</v>
      </c>
      <c r="C180" t="s">
        <v>120</v>
      </c>
    </row>
    <row r="181" spans="1:3" x14ac:dyDescent="0.25">
      <c r="A181" s="1" t="str">
        <f>HYPERLINK("https://iate.europa.eu/entry/result/3573212/all", "3573212")</f>
        <v>3573212</v>
      </c>
      <c r="B181" t="s">
        <v>334</v>
      </c>
      <c r="C181" t="s">
        <v>333</v>
      </c>
    </row>
    <row r="182" spans="1:3" x14ac:dyDescent="0.25">
      <c r="A182" s="1" t="str">
        <f>HYPERLINK("https://iate.europa.eu/entry/result/3568727/all", "3568727")</f>
        <v>3568727</v>
      </c>
      <c r="B182" t="s">
        <v>336</v>
      </c>
      <c r="C182" t="s">
        <v>335</v>
      </c>
    </row>
    <row r="183" spans="1:3" x14ac:dyDescent="0.25">
      <c r="A183" s="1" t="str">
        <f>HYPERLINK("https://iate.europa.eu/entry/result/3574042/all", "3574042")</f>
        <v>3574042</v>
      </c>
      <c r="B183" t="s">
        <v>338</v>
      </c>
      <c r="C183" t="s">
        <v>337</v>
      </c>
    </row>
    <row r="184" spans="1:3" x14ac:dyDescent="0.25">
      <c r="A184" s="1" t="str">
        <f>HYPERLINK("https://iate.europa.eu/entry/result/3574276/all", "3574276")</f>
        <v>3574276</v>
      </c>
      <c r="B184" t="s">
        <v>339</v>
      </c>
      <c r="C184" t="s">
        <v>339</v>
      </c>
    </row>
    <row r="185" spans="1:3" x14ac:dyDescent="0.25">
      <c r="A185" s="1" t="str">
        <f>HYPERLINK("https://iate.europa.eu/entry/result/3574166/all", "3574166")</f>
        <v>3574166</v>
      </c>
      <c r="B185" t="s">
        <v>341</v>
      </c>
      <c r="C185" t="s">
        <v>340</v>
      </c>
    </row>
    <row r="186" spans="1:3" x14ac:dyDescent="0.25">
      <c r="A186" s="1" t="str">
        <f>HYPERLINK("https://iate.europa.eu/entry/result/1484729/all", "1484729")</f>
        <v>1484729</v>
      </c>
      <c r="B186" t="s">
        <v>343</v>
      </c>
      <c r="C186" t="s">
        <v>342</v>
      </c>
    </row>
    <row r="187" spans="1:3" x14ac:dyDescent="0.25">
      <c r="A187" s="1" t="str">
        <f>HYPERLINK("https://iate.europa.eu/entry/result/3574173/all", "3574173")</f>
        <v>3574173</v>
      </c>
      <c r="B187" t="s">
        <v>345</v>
      </c>
      <c r="C187" t="s">
        <v>344</v>
      </c>
    </row>
    <row r="188" spans="1:3" x14ac:dyDescent="0.25">
      <c r="A188" s="1" t="str">
        <f>HYPERLINK("https://iate.europa.eu/entry/result/3574987/all", "3574987")</f>
        <v>3574987</v>
      </c>
      <c r="B188" t="s">
        <v>347</v>
      </c>
      <c r="C188" t="s">
        <v>346</v>
      </c>
    </row>
    <row r="189" spans="1:3" x14ac:dyDescent="0.25">
      <c r="A189" s="1" t="str">
        <f>HYPERLINK("https://iate.europa.eu/entry/result/1440775/all", "1440775")</f>
        <v>1440775</v>
      </c>
      <c r="B189" t="s">
        <v>349</v>
      </c>
      <c r="C189" t="s">
        <v>348</v>
      </c>
    </row>
    <row r="190" spans="1:3" x14ac:dyDescent="0.25">
      <c r="A190" s="1" t="str">
        <f>HYPERLINK("https://iate.europa.eu/entry/result/1557026/all", "1557026")</f>
        <v>1557026</v>
      </c>
      <c r="B190" t="s">
        <v>351</v>
      </c>
      <c r="C190" t="s">
        <v>350</v>
      </c>
    </row>
    <row r="191" spans="1:3" x14ac:dyDescent="0.25">
      <c r="A191" s="1" t="str">
        <f>HYPERLINK("https://iate.europa.eu/entry/result/1399394/all", "1399394")</f>
        <v>1399394</v>
      </c>
      <c r="B191" t="s">
        <v>353</v>
      </c>
      <c r="C191" t="s">
        <v>352</v>
      </c>
    </row>
    <row r="192" spans="1:3" x14ac:dyDescent="0.25">
      <c r="A192" s="1" t="str">
        <f>HYPERLINK("https://iate.europa.eu/entry/result/3570103/all", "3570103")</f>
        <v>3570103</v>
      </c>
      <c r="B192" t="s">
        <v>472</v>
      </c>
      <c r="C192" t="s">
        <v>354</v>
      </c>
    </row>
    <row r="193" spans="1:3" x14ac:dyDescent="0.25">
      <c r="A193" s="1" t="str">
        <f>HYPERLINK("https://iate.europa.eu/entry/result/1484629/all", "1484629")</f>
        <v>1484629</v>
      </c>
      <c r="B193" t="s">
        <v>473</v>
      </c>
      <c r="C193" t="s">
        <v>355</v>
      </c>
    </row>
    <row r="194" spans="1:3" x14ac:dyDescent="0.25">
      <c r="A194" s="1" t="str">
        <f>HYPERLINK("https://iate.europa.eu/entry/result/50572/all", "50572")</f>
        <v>50572</v>
      </c>
      <c r="B194" t="s">
        <v>357</v>
      </c>
      <c r="C194" t="s">
        <v>356</v>
      </c>
    </row>
    <row r="195" spans="1:3" x14ac:dyDescent="0.25">
      <c r="A195" s="1" t="str">
        <f>HYPERLINK("https://iate.europa.eu/entry/result/3570523/all", "3570523")</f>
        <v>3570523</v>
      </c>
      <c r="B195" t="s">
        <v>474</v>
      </c>
      <c r="C195" t="s">
        <v>358</v>
      </c>
    </row>
    <row r="196" spans="1:3" x14ac:dyDescent="0.25">
      <c r="A196" s="1" t="str">
        <f>HYPERLINK("https://iate.europa.eu/entry/result/377516/all", "377516")</f>
        <v>377516</v>
      </c>
      <c r="B196" t="s">
        <v>360</v>
      </c>
      <c r="C196" t="s">
        <v>359</v>
      </c>
    </row>
    <row r="197" spans="1:3" x14ac:dyDescent="0.25">
      <c r="A197" s="1" t="str">
        <f>HYPERLINK("https://iate.europa.eu/entry/result/3563714/all", "3563714")</f>
        <v>3563714</v>
      </c>
      <c r="B197" t="s">
        <v>475</v>
      </c>
      <c r="C197" t="s">
        <v>361</v>
      </c>
    </row>
    <row r="198" spans="1:3" x14ac:dyDescent="0.25">
      <c r="A198" s="1" t="str">
        <f>HYPERLINK("https://iate.europa.eu/entry/result/3574062/all", "3574062")</f>
        <v>3574062</v>
      </c>
      <c r="B198" t="s">
        <v>363</v>
      </c>
      <c r="C198" t="s">
        <v>362</v>
      </c>
    </row>
    <row r="199" spans="1:3" x14ac:dyDescent="0.25">
      <c r="A199" s="1" t="str">
        <f>HYPERLINK("https://iate.europa.eu/entry/result/3561270/all", "3561270")</f>
        <v>3561270</v>
      </c>
      <c r="B199" t="s">
        <v>365</v>
      </c>
      <c r="C199" t="s">
        <v>364</v>
      </c>
    </row>
    <row r="200" spans="1:3" x14ac:dyDescent="0.25">
      <c r="A200" s="1" t="str">
        <f>HYPERLINK("https://iate.europa.eu/entry/result/3574367/all", "3574367")</f>
        <v>3574367</v>
      </c>
      <c r="B200" t="s">
        <v>367</v>
      </c>
      <c r="C200" t="s">
        <v>366</v>
      </c>
    </row>
    <row r="201" spans="1:3" x14ac:dyDescent="0.25">
      <c r="A201" s="1" t="str">
        <f>HYPERLINK("https://iate.europa.eu/entry/result/3574225/all", "3574225")</f>
        <v>3574225</v>
      </c>
      <c r="B201" t="s">
        <v>369</v>
      </c>
      <c r="C201" t="s">
        <v>368</v>
      </c>
    </row>
    <row r="202" spans="1:3" x14ac:dyDescent="0.25">
      <c r="A202" s="1" t="str">
        <f>HYPERLINK("https://iate.europa.eu/entry/result/1875256/all", "1875256")</f>
        <v>1875256</v>
      </c>
      <c r="B202" t="s">
        <v>371</v>
      </c>
      <c r="C202" t="s">
        <v>370</v>
      </c>
    </row>
    <row r="203" spans="1:3" x14ac:dyDescent="0.25">
      <c r="A203" s="1" t="str">
        <f>HYPERLINK("https://iate.europa.eu/entry/result/916361/all", "916361")</f>
        <v>916361</v>
      </c>
      <c r="B203" t="s">
        <v>476</v>
      </c>
      <c r="C203" t="s">
        <v>372</v>
      </c>
    </row>
    <row r="204" spans="1:3" x14ac:dyDescent="0.25">
      <c r="A204" s="1" t="str">
        <f>HYPERLINK("https://iate.europa.eu/entry/result/179536/all", "179536")</f>
        <v>179536</v>
      </c>
      <c r="B204" t="s">
        <v>374</v>
      </c>
      <c r="C204" t="s">
        <v>373</v>
      </c>
    </row>
    <row r="205" spans="1:3" x14ac:dyDescent="0.25">
      <c r="A205" s="1" t="str">
        <f>HYPERLINK("https://iate.europa.eu/entry/result/930374/all", "930374")</f>
        <v>930374</v>
      </c>
      <c r="B205" t="s">
        <v>376</v>
      </c>
      <c r="C205" t="s">
        <v>375</v>
      </c>
    </row>
    <row r="206" spans="1:3" x14ac:dyDescent="0.25">
      <c r="A206" s="1" t="str">
        <f>HYPERLINK("https://iate.europa.eu/entry/result/3574149/all", "3574149")</f>
        <v>3574149</v>
      </c>
      <c r="B206" t="s">
        <v>378</v>
      </c>
      <c r="C206" t="s">
        <v>377</v>
      </c>
    </row>
    <row r="207" spans="1:3" x14ac:dyDescent="0.25">
      <c r="A207" s="1" t="str">
        <f>HYPERLINK("https://iate.europa.eu/entry/result/3574256/all", "3574256")</f>
        <v>3574256</v>
      </c>
      <c r="B207" t="s">
        <v>380</v>
      </c>
      <c r="C207" t="s">
        <v>379</v>
      </c>
    </row>
    <row r="208" spans="1:3" x14ac:dyDescent="0.25">
      <c r="A208" s="1" t="str">
        <f>HYPERLINK("https://iate.europa.eu/entry/result/1399390/all", "1399390")</f>
        <v>1399390</v>
      </c>
      <c r="B208" t="s">
        <v>382</v>
      </c>
      <c r="C208" t="s">
        <v>381</v>
      </c>
    </row>
    <row r="209" spans="1:3" x14ac:dyDescent="0.25">
      <c r="A209" s="1" t="str">
        <f>HYPERLINK("https://iate.europa.eu/entry/result/1399389/all", "1399389")</f>
        <v>1399389</v>
      </c>
      <c r="B209" t="s">
        <v>384</v>
      </c>
      <c r="C209" t="s">
        <v>383</v>
      </c>
    </row>
    <row r="210" spans="1:3" x14ac:dyDescent="0.25">
      <c r="A210" s="1" t="str">
        <f>HYPERLINK("https://iate.europa.eu/entry/result/123064/all", "123064")</f>
        <v>123064</v>
      </c>
      <c r="B210" t="s">
        <v>386</v>
      </c>
      <c r="C210" t="s">
        <v>385</v>
      </c>
    </row>
    <row r="211" spans="1:3" x14ac:dyDescent="0.25">
      <c r="A211" s="1" t="str">
        <f>HYPERLINK("https://iate.europa.eu/entry/result/3574992/all", "3574992")</f>
        <v>3574992</v>
      </c>
      <c r="B211" t="s">
        <v>388</v>
      </c>
      <c r="C211" t="s">
        <v>387</v>
      </c>
    </row>
    <row r="212" spans="1:3" x14ac:dyDescent="0.25">
      <c r="A212" s="1" t="str">
        <f>HYPERLINK("https://iate.europa.eu/entry/result/3573282/all", "3573282")</f>
        <v>3573282</v>
      </c>
      <c r="B212" t="s">
        <v>390</v>
      </c>
      <c r="C212" t="s">
        <v>389</v>
      </c>
    </row>
    <row r="213" spans="1:3" x14ac:dyDescent="0.25">
      <c r="A213" s="1" t="str">
        <f>HYPERLINK("https://iate.europa.eu/entry/result/1399440/all", "1399440")</f>
        <v>1399440</v>
      </c>
      <c r="B213" t="s">
        <v>392</v>
      </c>
      <c r="C213" t="s">
        <v>391</v>
      </c>
    </row>
    <row r="214" spans="1:3" x14ac:dyDescent="0.25">
      <c r="A214" s="1" t="str">
        <f>HYPERLINK("https://iate.europa.eu/entry/result/3552485/all", "3552485")</f>
        <v>3552485</v>
      </c>
      <c r="B214" t="s">
        <v>394</v>
      </c>
      <c r="C214" t="s">
        <v>393</v>
      </c>
    </row>
    <row r="215" spans="1:3" x14ac:dyDescent="0.25">
      <c r="A215" s="1" t="str">
        <f>HYPERLINK("https://iate.europa.eu/entry/result/1449553/all", "1449553")</f>
        <v>1449553</v>
      </c>
      <c r="B215" t="s">
        <v>396</v>
      </c>
      <c r="C215" t="s">
        <v>395</v>
      </c>
    </row>
    <row r="216" spans="1:3" x14ac:dyDescent="0.25">
      <c r="A216" s="1" t="str">
        <f>HYPERLINK("https://iate.europa.eu/entry/result/1593016/all", "1593016")</f>
        <v>1593016</v>
      </c>
      <c r="B216" t="s">
        <v>398</v>
      </c>
      <c r="C216" t="s">
        <v>397</v>
      </c>
    </row>
    <row r="217" spans="1:3" x14ac:dyDescent="0.25">
      <c r="A217" s="1" t="str">
        <f>HYPERLINK("https://iate.europa.eu/entry/result/3502378/all", "3502378")</f>
        <v>3502378</v>
      </c>
      <c r="B217" t="s">
        <v>400</v>
      </c>
      <c r="C217" t="s">
        <v>399</v>
      </c>
    </row>
    <row r="218" spans="1:3" x14ac:dyDescent="0.25">
      <c r="A218" s="1" t="str">
        <f>HYPERLINK("https://iate.europa.eu/entry/result/263673/all", "263673")</f>
        <v>263673</v>
      </c>
      <c r="B218" t="s">
        <v>402</v>
      </c>
      <c r="C218" t="s">
        <v>401</v>
      </c>
    </row>
    <row r="219" spans="1:3" x14ac:dyDescent="0.25">
      <c r="A219" s="1" t="str">
        <f>HYPERLINK("https://iate.europa.eu/entry/result/3578233/all", "3578233")</f>
        <v>3578233</v>
      </c>
      <c r="B219" t="s">
        <v>404</v>
      </c>
      <c r="C219" t="s">
        <v>403</v>
      </c>
    </row>
    <row r="220" spans="1:3" x14ac:dyDescent="0.25">
      <c r="A220" s="1" t="str">
        <f>HYPERLINK("https://iate.europa.eu/entry/result/351415/all", "351415")</f>
        <v>351415</v>
      </c>
      <c r="B220" t="s">
        <v>406</v>
      </c>
      <c r="C220" t="s">
        <v>405</v>
      </c>
    </row>
    <row r="221" spans="1:3" x14ac:dyDescent="0.25">
      <c r="A221" s="1" t="str">
        <f>HYPERLINK("https://iate.europa.eu/entry/result/3574883/all", "3574883")</f>
        <v>3574883</v>
      </c>
      <c r="B221" t="s">
        <v>477</v>
      </c>
      <c r="C221" t="s">
        <v>407</v>
      </c>
    </row>
    <row r="222" spans="1:3" x14ac:dyDescent="0.25">
      <c r="A222" s="1" t="str">
        <f>HYPERLINK("https://iate.europa.eu/entry/result/3578227/all", "3578227")</f>
        <v>3578227</v>
      </c>
      <c r="B222" t="s">
        <v>409</v>
      </c>
      <c r="C222" t="s">
        <v>408</v>
      </c>
    </row>
    <row r="223" spans="1:3" x14ac:dyDescent="0.25">
      <c r="A223" s="1" t="str">
        <f>HYPERLINK("https://iate.europa.eu/entry/result/1574796/all", "1574796")</f>
        <v>1574796</v>
      </c>
      <c r="B223" t="s">
        <v>411</v>
      </c>
      <c r="C223" t="s">
        <v>410</v>
      </c>
    </row>
    <row r="224" spans="1:3" x14ac:dyDescent="0.25">
      <c r="A224" s="1" t="str">
        <f>HYPERLINK("https://iate.europa.eu/entry/result/360870/all", "360870")</f>
        <v>360870</v>
      </c>
      <c r="B224" t="s">
        <v>413</v>
      </c>
      <c r="C224" t="s">
        <v>412</v>
      </c>
    </row>
    <row r="225" spans="1:3" x14ac:dyDescent="0.25">
      <c r="A225" s="1" t="str">
        <f>HYPERLINK("https://iate.europa.eu/entry/result/3578224/all", "3578224")</f>
        <v>3578224</v>
      </c>
      <c r="B225" t="s">
        <v>415</v>
      </c>
      <c r="C225" t="s">
        <v>414</v>
      </c>
    </row>
    <row r="226" spans="1:3" x14ac:dyDescent="0.25">
      <c r="A226" s="1" t="str">
        <f>HYPERLINK("https://iate.europa.eu/entry/result/310786/all", "310786")</f>
        <v>310786</v>
      </c>
      <c r="B226" t="s">
        <v>417</v>
      </c>
      <c r="C226" t="s">
        <v>416</v>
      </c>
    </row>
    <row r="227" spans="1:3" x14ac:dyDescent="0.25">
      <c r="A227" s="1" t="str">
        <f>HYPERLINK("https://iate.europa.eu/entry/result/1449531/all", "1449531")</f>
        <v>1449531</v>
      </c>
      <c r="B227" t="s">
        <v>419</v>
      </c>
      <c r="C227" t="s">
        <v>418</v>
      </c>
    </row>
    <row r="228" spans="1:3" x14ac:dyDescent="0.25">
      <c r="A228" s="1" t="str">
        <f>HYPERLINK("https://iate.europa.eu/entry/result/3574929/all", "3574929")</f>
        <v>3574929</v>
      </c>
      <c r="B228" t="s">
        <v>421</v>
      </c>
      <c r="C228" t="s">
        <v>420</v>
      </c>
    </row>
    <row r="229" spans="1:3" x14ac:dyDescent="0.25">
      <c r="A229" s="1" t="str">
        <f>HYPERLINK("https://iate.europa.eu/entry/result/919515/all", "919515")</f>
        <v>919515</v>
      </c>
      <c r="B229" t="s">
        <v>423</v>
      </c>
      <c r="C229" t="s">
        <v>422</v>
      </c>
    </row>
    <row r="230" spans="1:3" x14ac:dyDescent="0.25">
      <c r="A230" s="1" t="str">
        <f>HYPERLINK("https://iate.europa.eu/entry/result/1437529/all", "1437529")</f>
        <v>1437529</v>
      </c>
      <c r="B230" t="s">
        <v>425</v>
      </c>
      <c r="C230" t="s">
        <v>424</v>
      </c>
    </row>
    <row r="231" spans="1:3" x14ac:dyDescent="0.25">
      <c r="A231" s="1" t="str">
        <f>HYPERLINK("https://iate.europa.eu/entry/result/3573021/all", "3573021")</f>
        <v>3573021</v>
      </c>
      <c r="B231" t="s">
        <v>427</v>
      </c>
      <c r="C231" t="s">
        <v>426</v>
      </c>
    </row>
    <row r="232" spans="1:3" x14ac:dyDescent="0.25">
      <c r="A232" s="1" t="str">
        <f>HYPERLINK("https://iate.europa.eu/entry/result/909636/all", "909636")</f>
        <v>909636</v>
      </c>
      <c r="B232" t="s">
        <v>429</v>
      </c>
      <c r="C232" t="s">
        <v>428</v>
      </c>
    </row>
    <row r="233" spans="1:3" x14ac:dyDescent="0.25">
      <c r="A233" s="1" t="str">
        <f>HYPERLINK("https://iate.europa.eu/entry/result/897278/all", "897278")</f>
        <v>897278</v>
      </c>
      <c r="B233" t="s">
        <v>431</v>
      </c>
      <c r="C233" t="s">
        <v>430</v>
      </c>
    </row>
    <row r="234" spans="1:3" x14ac:dyDescent="0.25">
      <c r="A234" s="1" t="str">
        <f>HYPERLINK("https://iate.europa.eu/entry/result/1484678/all", "1484678")</f>
        <v>1484678</v>
      </c>
      <c r="B234" t="s">
        <v>433</v>
      </c>
      <c r="C234" t="s">
        <v>432</v>
      </c>
    </row>
    <row r="235" spans="1:3" x14ac:dyDescent="0.25">
      <c r="A235" s="1" t="str">
        <f>HYPERLINK("https://iate.europa.eu/entry/result/3550125/all", "3550125")</f>
        <v>3550125</v>
      </c>
      <c r="B235" t="s">
        <v>435</v>
      </c>
      <c r="C235" t="s">
        <v>434</v>
      </c>
    </row>
    <row r="236" spans="1:3" x14ac:dyDescent="0.25">
      <c r="A236" s="1" t="str">
        <f>HYPERLINK("https://iate.europa.eu/entry/result/1484779/all", "1484779")</f>
        <v>1484779</v>
      </c>
      <c r="B236" t="s">
        <v>437</v>
      </c>
      <c r="C236" t="s">
        <v>436</v>
      </c>
    </row>
    <row r="237" spans="1:3" x14ac:dyDescent="0.25">
      <c r="A237" s="1" t="str">
        <f>HYPERLINK("https://iate.europa.eu/entry/result/1575570/all", "1575570")</f>
        <v>1575570</v>
      </c>
      <c r="B237" t="s">
        <v>439</v>
      </c>
      <c r="C237" t="s">
        <v>438</v>
      </c>
    </row>
    <row r="238" spans="1:3" x14ac:dyDescent="0.25">
      <c r="A238" s="1" t="str">
        <f>HYPERLINK("https://iate.europa.eu/entry/result/296227/all", "296227")</f>
        <v>296227</v>
      </c>
      <c r="B238" t="s">
        <v>441</v>
      </c>
      <c r="C238" t="s">
        <v>440</v>
      </c>
    </row>
    <row r="239" spans="1:3" x14ac:dyDescent="0.25">
      <c r="A239" s="1" t="str">
        <f>HYPERLINK("https://iate.europa.eu/entry/result/928671/all", "928671")</f>
        <v>928671</v>
      </c>
      <c r="B239" t="s">
        <v>443</v>
      </c>
      <c r="C239" t="s">
        <v>442</v>
      </c>
    </row>
    <row r="240" spans="1:3" x14ac:dyDescent="0.25">
      <c r="A240" s="1" t="str">
        <f>HYPERLINK("https://iate.europa.eu/entry/result/3578190/all", "3578190")</f>
        <v>3578190</v>
      </c>
      <c r="B240" t="s">
        <v>445</v>
      </c>
      <c r="C240" t="s">
        <v>444</v>
      </c>
    </row>
    <row r="241" spans="1:3" x14ac:dyDescent="0.25">
      <c r="A241" s="1" t="str">
        <f>HYPERLINK("https://iate.europa.eu/entry/result/3581602/all", "3581602")</f>
        <v>3581602</v>
      </c>
      <c r="B241" t="s">
        <v>447</v>
      </c>
      <c r="C241" t="s">
        <v>446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IATE2 Export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NIKITOPOULOU Christina (DGT)</cp:lastModifiedBy>
  <dcterms:created xsi:type="dcterms:W3CDTF">2022-02-01T17:42:28Z</dcterms:created>
  <dcterms:modified xsi:type="dcterms:W3CDTF">2022-02-02T09:35:15Z</dcterms:modified>
</cp:coreProperties>
</file>